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6765"/>
  </bookViews>
  <sheets>
    <sheet name="Overview" sheetId="4" r:id="rId1"/>
    <sheet name="Template" sheetId="7" r:id="rId2"/>
    <sheet name="File &amp; Field Notes" sheetId="8" r:id="rId3"/>
    <sheet name="dbase" sheetId="3" state="hidden"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1" i="7" l="1"/>
  <c r="C31" i="7"/>
  <c r="C18" i="7"/>
  <c r="J29" i="3" l="1"/>
  <c r="G29" i="3"/>
  <c r="E29" i="3"/>
  <c r="C29" i="3"/>
  <c r="J28" i="3"/>
  <c r="G28" i="3"/>
  <c r="E28" i="3"/>
  <c r="C28" i="3"/>
  <c r="J27" i="3"/>
  <c r="G27" i="3"/>
  <c r="E27" i="3"/>
  <c r="C27" i="3"/>
  <c r="J26" i="3"/>
  <c r="G26" i="3"/>
  <c r="E26" i="3"/>
  <c r="C26" i="3"/>
  <c r="J25" i="3"/>
  <c r="G25" i="3"/>
  <c r="E25" i="3"/>
  <c r="C25" i="3"/>
  <c r="J24" i="3"/>
  <c r="G24" i="3"/>
  <c r="E24" i="3"/>
  <c r="C24" i="3"/>
  <c r="J23" i="3"/>
  <c r="G23" i="3"/>
  <c r="E23" i="3"/>
  <c r="C23" i="3"/>
  <c r="J22" i="3"/>
  <c r="G22" i="3"/>
  <c r="E22" i="3"/>
  <c r="C22" i="3"/>
  <c r="J21" i="3"/>
  <c r="G21" i="3"/>
  <c r="E21" i="3"/>
  <c r="C21" i="3"/>
  <c r="J20" i="3"/>
  <c r="G20" i="3"/>
  <c r="E20" i="3"/>
  <c r="C20" i="3"/>
  <c r="J19" i="3"/>
  <c r="G19" i="3"/>
  <c r="E19" i="3"/>
  <c r="C19" i="3"/>
  <c r="J18" i="3"/>
  <c r="G18" i="3"/>
  <c r="E18" i="3"/>
  <c r="C18" i="3"/>
  <c r="J17" i="3"/>
  <c r="G17" i="3"/>
  <c r="E17" i="3"/>
  <c r="C17" i="3"/>
  <c r="J16" i="3"/>
  <c r="G16" i="3"/>
  <c r="E16" i="3"/>
  <c r="C16" i="3"/>
  <c r="J15" i="3"/>
  <c r="G15" i="3"/>
  <c r="E15" i="3"/>
  <c r="C15" i="3"/>
  <c r="J14" i="3"/>
  <c r="G14" i="3"/>
  <c r="E14" i="3"/>
  <c r="C14" i="3"/>
  <c r="J13" i="3"/>
  <c r="G13" i="3"/>
  <c r="E13" i="3"/>
  <c r="C13" i="3"/>
  <c r="J12" i="3"/>
  <c r="G12" i="3"/>
  <c r="E12" i="3"/>
  <c r="C12" i="3"/>
  <c r="J11" i="3"/>
  <c r="G11" i="3"/>
  <c r="E11" i="3"/>
  <c r="C11" i="3"/>
  <c r="J10" i="3"/>
  <c r="G10" i="3"/>
  <c r="E10" i="3"/>
  <c r="C10" i="3"/>
  <c r="J9" i="3"/>
  <c r="G9" i="3"/>
  <c r="E9" i="3"/>
  <c r="C9" i="3"/>
  <c r="J8" i="3"/>
  <c r="G8" i="3"/>
  <c r="E8" i="3"/>
  <c r="C8" i="3"/>
  <c r="J7" i="3"/>
  <c r="G7" i="3"/>
  <c r="E7" i="3"/>
  <c r="C7" i="3"/>
  <c r="J6" i="3"/>
  <c r="G6" i="3"/>
  <c r="E6" i="3"/>
  <c r="C6" i="3"/>
  <c r="J5" i="3"/>
  <c r="G5" i="3"/>
  <c r="E5" i="3"/>
  <c r="C5" i="3"/>
  <c r="J4" i="3"/>
  <c r="G4" i="3"/>
  <c r="E4" i="3"/>
  <c r="C4" i="3"/>
  <c r="J3" i="3"/>
  <c r="G3" i="3"/>
  <c r="E3" i="3"/>
  <c r="C3" i="3"/>
  <c r="D32" i="7" l="1"/>
  <c r="C32" i="7"/>
  <c r="H17" i="3"/>
  <c r="H22" i="3"/>
  <c r="H5" i="3"/>
  <c r="H9" i="3"/>
  <c r="H11" i="3"/>
  <c r="H12" i="3"/>
  <c r="H13" i="3"/>
  <c r="H6" i="3"/>
  <c r="H21" i="3"/>
  <c r="H25" i="3"/>
  <c r="H27" i="3"/>
  <c r="H28" i="3"/>
  <c r="H29" i="3"/>
  <c r="H10" i="3"/>
  <c r="H15" i="3"/>
  <c r="H16" i="3"/>
  <c r="H26" i="3"/>
  <c r="H3" i="3"/>
  <c r="H4" i="3"/>
  <c r="H14" i="3"/>
  <c r="H19" i="3"/>
  <c r="H20" i="3"/>
  <c r="H7" i="3"/>
  <c r="H8" i="3"/>
  <c r="H18" i="3"/>
  <c r="H23" i="3"/>
  <c r="H24" i="3"/>
  <c r="H28" i="7" l="1"/>
  <c r="I28" i="7" s="1"/>
  <c r="H27" i="7"/>
  <c r="H30" i="7"/>
  <c r="I30" i="7" s="1"/>
  <c r="H29" i="7"/>
  <c r="I29" i="7" s="1"/>
  <c r="J30" i="7"/>
  <c r="K30" i="7" s="1"/>
  <c r="J28" i="7"/>
  <c r="K28" i="7" s="1"/>
  <c r="J27" i="7"/>
  <c r="J29" i="7"/>
  <c r="K29" i="7" s="1"/>
</calcChain>
</file>

<file path=xl/comments1.xml><?xml version="1.0" encoding="utf-8"?>
<comments xmlns="http://schemas.openxmlformats.org/spreadsheetml/2006/main">
  <authors>
    <author>Paul Ollett</author>
  </authors>
  <commentList>
    <comment ref="E13" authorId="0">
      <text>
        <r>
          <rPr>
            <sz val="10"/>
            <color indexed="81"/>
            <rFont val="Arial"/>
            <family val="2"/>
          </rPr>
          <t>Non-floating debris may include urban debris</t>
        </r>
      </text>
    </comment>
    <comment ref="C14" authorId="0">
      <text>
        <r>
          <rPr>
            <b/>
            <sz val="9"/>
            <color indexed="81"/>
            <rFont val="Tahoma"/>
            <charset val="1"/>
          </rPr>
          <t xml:space="preserve">S6.4.4.1
</t>
        </r>
        <r>
          <rPr>
            <sz val="9"/>
            <color indexed="81"/>
            <rFont val="Tahoma"/>
            <family val="2"/>
          </rPr>
          <t>Describe available floating debris types here</t>
        </r>
      </text>
    </comment>
    <comment ref="E16" authorId="0">
      <text>
        <r>
          <rPr>
            <sz val="10"/>
            <color indexed="81"/>
            <rFont val="Arial"/>
            <family val="2"/>
          </rPr>
          <t>Control Dimension Inlet Clear Width (W) (m)</t>
        </r>
      </text>
    </comment>
    <comment ref="E17" authorId="0">
      <text>
        <r>
          <rPr>
            <sz val="10"/>
            <color indexed="81"/>
            <rFont val="Arial"/>
            <family val="2"/>
          </rPr>
          <t>Control Dimension Inlet Clear Height (D) (m)</t>
        </r>
      </text>
    </comment>
    <comment ref="E18" authorId="0">
      <text>
        <r>
          <rPr>
            <b/>
            <sz val="10"/>
            <color indexed="81"/>
            <rFont val="Arial"/>
            <family val="2"/>
          </rPr>
          <t xml:space="preserve">6.4.4.8. Minimum Opening Height Considerations
</t>
        </r>
        <r>
          <rPr>
            <sz val="10"/>
            <color indexed="81"/>
            <rFont val="Arial"/>
            <family val="2"/>
          </rPr>
          <t>Consideration of likely inlet blockage levels as presented in Table 6.6.6 assumes that the greatest dimension (length) of debris relative to the structures opening width is the dominant factor influencing inlet blockages. All debris however has three dimensions and a lesser dimension, such as the debris height, could also trigger vertical bridging across the opening height if the structure's opening height was substantially less than the structures opening width. In the absence of detailed data on likely debris geometry, it is recommended that structures be designed with a clear opening height of at least one third their width to reflect the assumptions inherent in this procedure. In an existing structure where the opening height is less than one third of the opening width, it is recommended that analysis be based on the likely vertical dimension of the debris and the vertical opening height of the structure in lieu of the likely debris length and horizontal opening width. Unless data is available to support the choice of L10 (vertically), it should be taken as not less than one half of the assessed debris L10 (length).</t>
        </r>
      </text>
    </comment>
    <comment ref="E19" authorId="0">
      <text>
        <r>
          <rPr>
            <b/>
            <sz val="10"/>
            <color indexed="81"/>
            <rFont val="Arial"/>
            <family val="2"/>
          </rPr>
          <t xml:space="preserve">L10.  S6.4.4.1 
</t>
        </r>
        <r>
          <rPr>
            <sz val="10"/>
            <color indexed="81"/>
            <rFont val="Arial"/>
            <family val="2"/>
          </rPr>
          <t>The ratio of the opening width of the structure (e.g. diameter or width of the culvert or bridge pier spacing) to the average length of the longest 10% of the debris that could arrive at the site (termed here as L10) is a well correlated guide to the likelihood that this material could bridge the openings of the structure and cause blockage. This L10 value is defined as the average length of the longest 10% of the debris reaching the site and should preferably be estimated from sampling of typical debris loads. However, if such data is not available, it should be determined from an inspection of debris on the floor of the source area, with due allowance for snagging and reduction in size during transportation to the structure.</t>
        </r>
      </text>
    </comment>
    <comment ref="C21" authorId="0">
      <text>
        <r>
          <rPr>
            <b/>
            <sz val="9"/>
            <color indexed="81"/>
            <rFont val="Tahoma"/>
            <family val="2"/>
          </rPr>
          <t xml:space="preserve">S6.4.4.1
</t>
        </r>
        <r>
          <rPr>
            <sz val="9"/>
            <color indexed="81"/>
            <rFont val="Tahoma"/>
            <family val="2"/>
          </rPr>
          <t>Describe available sedimenrt and bedload material here</t>
        </r>
      </text>
    </comment>
    <comment ref="E28" authorId="0">
      <text>
        <r>
          <rPr>
            <b/>
            <sz val="10"/>
            <color indexed="81"/>
            <rFont val="Arial"/>
            <family val="2"/>
          </rPr>
          <t>High</t>
        </r>
        <r>
          <rPr>
            <sz val="10"/>
            <color indexed="81"/>
            <rFont val="Arial"/>
            <family val="2"/>
          </rPr>
          <t xml:space="preserve">
•Natural forested areas with thick vegetation and extensive canopy cover, difficult to walk through with considerable fallen limbs, leaves and high levels of floor litter.
•Streams with boulder/cobble beds and steep bed slopes and steep banks showing signs of substantial past bed/bank movements.
•Arid areas, where loose vegetation and exposed loose soils occur and vegetation is sparse.
•Urban areas that are not well maintained and/or where old paling fences, sheds, cars and/or stored loose material etc., are present on the floodplain close to the water course.
</t>
        </r>
        <r>
          <rPr>
            <b/>
            <sz val="10"/>
            <color indexed="81"/>
            <rFont val="Arial"/>
            <family val="2"/>
          </rPr>
          <t>Medium</t>
        </r>
        <r>
          <rPr>
            <sz val="10"/>
            <color indexed="81"/>
            <rFont val="Arial"/>
            <family val="2"/>
          </rPr>
          <t xml:space="preserve">
•State forest areas with clear understory, grazing land with stands of trees.
•Source areas generally falling between the High and Low categories
</t>
        </r>
        <r>
          <rPr>
            <b/>
            <sz val="10"/>
            <color indexed="81"/>
            <rFont val="Arial"/>
            <family val="2"/>
          </rPr>
          <t>Low</t>
        </r>
        <r>
          <rPr>
            <sz val="10"/>
            <color indexed="81"/>
            <rFont val="Arial"/>
            <family val="2"/>
          </rPr>
          <t xml:space="preserve">
•Well maintained rural lands and paddocks with minimal outbuildings or stored materials in the source area.
•Streams with moderate to flat slopes and stable bed and banks.
•Arid areas where vegetation is deep rooted and soils are resistant to scour.
•Urban areas that are well maintained with limited debris present in the source area.
</t>
        </r>
      </text>
    </comment>
    <comment ref="E29" authorId="0">
      <text>
        <r>
          <rPr>
            <b/>
            <sz val="10"/>
            <color indexed="81"/>
            <rFont val="Arial"/>
            <family val="2"/>
          </rPr>
          <t>High</t>
        </r>
        <r>
          <rPr>
            <sz val="10"/>
            <color indexed="81"/>
            <rFont val="Arial"/>
            <family val="2"/>
          </rPr>
          <t xml:space="preserve">
•Steep source areas with fast response times and high annual rainfall and/or storm intensities and/or source areas subject to high rainfall intensities with sparse vegetation cover.
•Receiving streams that frequently overtop their banks.
•Main debris source areas close to streams.
</t>
        </r>
        <r>
          <rPr>
            <b/>
            <sz val="10"/>
            <color indexed="81"/>
            <rFont val="Arial"/>
            <family val="2"/>
          </rPr>
          <t>Medium</t>
        </r>
        <r>
          <rPr>
            <sz val="10"/>
            <color indexed="81"/>
            <rFont val="Arial"/>
            <family val="2"/>
          </rPr>
          <t xml:space="preserve">
•Source areas generally falling between the High and Low mobility categories.
</t>
        </r>
        <r>
          <rPr>
            <b/>
            <sz val="10"/>
            <color indexed="81"/>
            <rFont val="Arial"/>
            <family val="2"/>
          </rPr>
          <t>Low</t>
        </r>
        <r>
          <rPr>
            <sz val="10"/>
            <color indexed="81"/>
            <rFont val="Arial"/>
            <family val="2"/>
          </rPr>
          <t xml:space="preserve">
•Low rainfall intensities and large, flat source areas.
•Receiving streams infrequently overtops their banks.
•Main debris source areas well away from streams.</t>
        </r>
      </text>
    </comment>
    <comment ref="E30" authorId="0">
      <text>
        <r>
          <rPr>
            <b/>
            <sz val="10"/>
            <color indexed="81"/>
            <rFont val="Arial"/>
            <family val="2"/>
          </rPr>
          <t>High</t>
        </r>
        <r>
          <rPr>
            <sz val="10"/>
            <color indexed="81"/>
            <rFont val="Arial"/>
            <family val="2"/>
          </rPr>
          <t xml:space="preserve">
•Steep bed slopes (&gt; 3%) and/or high stream velocity (V &gt; 2.5 m/s)
•Deep stream relative to vertical debris dimension (D &gt; 0.5L10)
•Wide stream relative to horizontal debris dimension.(W &gt; L10)
•Stream relatively straight and free of major constrictions or snag points.
•High temporal variability in maximum stream flows.
</t>
        </r>
        <r>
          <rPr>
            <b/>
            <sz val="10"/>
            <color indexed="81"/>
            <rFont val="Arial"/>
            <family val="2"/>
          </rPr>
          <t>Medium</t>
        </r>
        <r>
          <rPr>
            <sz val="10"/>
            <color indexed="81"/>
            <rFont val="Arial"/>
            <family val="2"/>
          </rPr>
          <t xml:space="preserve">
•Stream generally falling between High and Low categories.
</t>
        </r>
        <r>
          <rPr>
            <b/>
            <sz val="10"/>
            <color indexed="81"/>
            <rFont val="Arial"/>
            <family val="2"/>
          </rPr>
          <t>Low</t>
        </r>
        <r>
          <rPr>
            <sz val="10"/>
            <color indexed="81"/>
            <rFont val="Arial"/>
            <family val="2"/>
          </rPr>
          <t xml:space="preserve">
•Flat bed slopes (&lt; 1%) and/or low stream velocity (V &lt; 1m/s).
•Shallow depth relative to vertical debris dimension (D &lt; 0.5L10).
•Narrow stream relative to horizontal debris dimension (W &lt; L10).
•Stream meanders with frequent constrictions/snag points.
•Low temporal variability in maximum stream flows.
</t>
        </r>
        <r>
          <rPr>
            <b/>
            <sz val="10"/>
            <color indexed="81"/>
            <rFont val="Arial"/>
            <family val="2"/>
          </rPr>
          <t>Where:</t>
        </r>
        <r>
          <rPr>
            <sz val="10"/>
            <color indexed="81"/>
            <rFont val="Arial"/>
            <family val="2"/>
          </rPr>
          <t xml:space="preserve">
V = velocity, D is depth, W is width and L10 is average length of the longest 10% of the debris that could arrive at the site</t>
        </r>
        <r>
          <rPr>
            <sz val="9"/>
            <color indexed="81"/>
            <rFont val="Tahoma"/>
            <family val="2"/>
          </rPr>
          <t xml:space="preserve">
</t>
        </r>
      </text>
    </comment>
  </commentList>
</comments>
</file>

<file path=xl/comments2.xml><?xml version="1.0" encoding="utf-8"?>
<comments xmlns="http://schemas.openxmlformats.org/spreadsheetml/2006/main">
  <authors>
    <author>Paul Ollett</author>
  </authors>
  <commentList>
    <comment ref="M7" authorId="0">
      <text>
        <r>
          <rPr>
            <b/>
            <sz val="9"/>
            <color indexed="81"/>
            <rFont val="Tahoma"/>
            <family val="2"/>
          </rPr>
          <t>Paul Ollett:</t>
        </r>
        <r>
          <rPr>
            <sz val="9"/>
            <color indexed="81"/>
            <rFont val="Tahoma"/>
            <family val="2"/>
          </rPr>
          <t xml:space="preserve">
used for drop-down list for main calculation worksheet, Cells C28:D30.</t>
        </r>
      </text>
    </comment>
  </commentList>
</comments>
</file>

<file path=xl/sharedStrings.xml><?xml version="1.0" encoding="utf-8"?>
<sst xmlns="http://schemas.openxmlformats.org/spreadsheetml/2006/main" count="319" uniqueCount="134">
  <si>
    <t>Project:</t>
  </si>
  <si>
    <t>Designer/Engineer:</t>
  </si>
  <si>
    <t>Location &amp; LGA:</t>
  </si>
  <si>
    <t>How assessed:</t>
  </si>
  <si>
    <t>Mobility (H,M,L)</t>
  </si>
  <si>
    <t>S6.4.4.2 &amp; T6.6.1</t>
  </si>
  <si>
    <t>S6.4.4.3 &amp; T6.6.2</t>
  </si>
  <si>
    <t>Transportability (H,M,L)</t>
  </si>
  <si>
    <t>S6.4.4.4 &amp; T6.6.3</t>
  </si>
  <si>
    <t>Combined Result</t>
  </si>
  <si>
    <t>S6.4.4.5 &amp; T6.6.4</t>
  </si>
  <si>
    <t>Event AEP(%) [1:yr]</t>
  </si>
  <si>
    <t>&gt;5% [&lt;1:20]</t>
  </si>
  <si>
    <t>&lt;0.5% [&gt;1:200]</t>
  </si>
  <si>
    <t>5%-0.5% [1:20 - 1:200]</t>
  </si>
  <si>
    <t>High</t>
  </si>
  <si>
    <t>Low</t>
  </si>
  <si>
    <t>LOW</t>
  </si>
  <si>
    <t>HIGH</t>
  </si>
  <si>
    <t>MED</t>
  </si>
  <si>
    <t>H</t>
  </si>
  <si>
    <t>M</t>
  </si>
  <si>
    <t>L</t>
  </si>
  <si>
    <t>Med</t>
  </si>
  <si>
    <t>Description:</t>
  </si>
  <si>
    <t>Step 4</t>
  </si>
  <si>
    <t>Control Dimension</t>
  </si>
  <si>
    <t>Structure Velocity (m/s)</t>
  </si>
  <si>
    <t>Clay/Silt</t>
  </si>
  <si>
    <t>Sand</t>
  </si>
  <si>
    <t>Gravel</t>
  </si>
  <si>
    <t>Cobbles</t>
  </si>
  <si>
    <t>Boulders</t>
  </si>
  <si>
    <t>&gt;200mm</t>
  </si>
  <si>
    <t>&gt;=3.0</t>
  </si>
  <si>
    <t>1.0 to &lt; 3.0</t>
  </si>
  <si>
    <t>0.5 to &lt; 1.0</t>
  </si>
  <si>
    <t>0.1 to &lt; 0.5</t>
  </si>
  <si>
    <t>&lt; 0.1</t>
  </si>
  <si>
    <t>Catchment Area:</t>
  </si>
  <si>
    <t xml:space="preserve"> </t>
  </si>
  <si>
    <t>low</t>
  </si>
  <si>
    <t>med</t>
  </si>
  <si>
    <t>high</t>
  </si>
  <si>
    <t>AEP Adjusted Debris Potential At Structure (Inlet)</t>
  </si>
  <si>
    <t>Step 6</t>
  </si>
  <si>
    <r>
      <t>W &lt; L</t>
    </r>
    <r>
      <rPr>
        <vertAlign val="subscript"/>
        <sz val="10"/>
        <color theme="1"/>
        <rFont val="Calibri"/>
        <family val="2"/>
        <scheme val="minor"/>
      </rPr>
      <t>10</t>
    </r>
  </si>
  <si>
    <r>
      <t>L</t>
    </r>
    <r>
      <rPr>
        <vertAlign val="subscript"/>
        <sz val="10"/>
        <color theme="1"/>
        <rFont val="Calibri"/>
        <family val="2"/>
        <scheme val="minor"/>
      </rPr>
      <t>10</t>
    </r>
    <r>
      <rPr>
        <sz val="10"/>
        <color theme="1"/>
        <rFont val="Calibri"/>
        <family val="2"/>
        <scheme val="minor"/>
      </rPr>
      <t xml:space="preserve"> &lt;= W &lt;= 3*L</t>
    </r>
    <r>
      <rPr>
        <vertAlign val="subscript"/>
        <sz val="10"/>
        <color theme="1"/>
        <rFont val="Calibri"/>
        <family val="2"/>
        <scheme val="minor"/>
      </rPr>
      <t>10</t>
    </r>
  </si>
  <si>
    <r>
      <t>W &gt; 3*L</t>
    </r>
    <r>
      <rPr>
        <vertAlign val="subscript"/>
        <sz val="10"/>
        <color theme="1"/>
        <rFont val="Calibri"/>
        <family val="2"/>
        <scheme val="minor"/>
      </rPr>
      <t>10</t>
    </r>
  </si>
  <si>
    <r>
      <t>L</t>
    </r>
    <r>
      <rPr>
        <vertAlign val="subscript"/>
        <sz val="10"/>
        <color theme="1"/>
        <rFont val="Calibri"/>
        <family val="2"/>
        <scheme val="minor"/>
      </rPr>
      <t>10</t>
    </r>
  </si>
  <si>
    <r>
      <t>Sediment (Type &amp; D</t>
    </r>
    <r>
      <rPr>
        <vertAlign val="subscript"/>
        <sz val="10"/>
        <color theme="1"/>
        <rFont val="Calibri"/>
        <family val="2"/>
        <scheme val="minor"/>
      </rPr>
      <t>50</t>
    </r>
    <r>
      <rPr>
        <sz val="10"/>
        <color theme="1"/>
        <rFont val="Calibri"/>
        <family val="2"/>
        <scheme val="minor"/>
      </rPr>
      <t>)</t>
    </r>
  </si>
  <si>
    <r>
      <t>D</t>
    </r>
    <r>
      <rPr>
        <vertAlign val="subscript"/>
        <sz val="10"/>
        <color theme="1"/>
        <rFont val="Calibri"/>
        <family val="2"/>
        <scheme val="minor"/>
      </rPr>
      <t>50</t>
    </r>
  </si>
  <si>
    <t>Availability (H,M,L)</t>
  </si>
  <si>
    <t>Checked by:</t>
  </si>
  <si>
    <t>Structure/Drawing:</t>
  </si>
  <si>
    <t>S6.3.3</t>
  </si>
  <si>
    <t>ha or km2</t>
  </si>
  <si>
    <t>Blockage Location</t>
  </si>
  <si>
    <t>Inlet (Debris)</t>
  </si>
  <si>
    <t>Barrel (Sediment)</t>
  </si>
  <si>
    <t>Source Area (&amp;Landuse):</t>
  </si>
  <si>
    <t xml:space="preserve">How assessed: </t>
  </si>
  <si>
    <t>visual assessment at site</t>
  </si>
  <si>
    <t>&gt;63-200mm</t>
  </si>
  <si>
    <t>&gt;2-63mm</t>
  </si>
  <si>
    <t>&gt;0.04-2mm</t>
  </si>
  <si>
    <t>&lt;=0.04mm</t>
  </si>
  <si>
    <t>Mobility</t>
  </si>
  <si>
    <t>Transportability</t>
  </si>
  <si>
    <t>1% Debris Potential</t>
  </si>
  <si>
    <t>Availability</t>
  </si>
  <si>
    <t>Score</t>
  </si>
  <si>
    <t>Inlet (debris)</t>
  </si>
  <si>
    <t>Barrel (sediment)</t>
  </si>
  <si>
    <t>Check W/D&lt;=3</t>
  </si>
  <si>
    <t>Likelihood of Deposition</t>
  </si>
  <si>
    <t>AEP Adjusted Sediment Potential At Structure (barrel)</t>
  </si>
  <si>
    <t>Combined</t>
  </si>
  <si>
    <t>1% Potential</t>
  </si>
  <si>
    <t>(m)  S6.4.4.1</t>
  </si>
  <si>
    <t>(mm)</t>
  </si>
  <si>
    <t>(m)</t>
  </si>
  <si>
    <r>
      <t xml:space="preserve">Inlet Clear Width </t>
    </r>
    <r>
      <rPr>
        <b/>
        <sz val="10"/>
        <color theme="1"/>
        <rFont val="Calibri"/>
        <family val="2"/>
        <scheme val="minor"/>
      </rPr>
      <t>(W)</t>
    </r>
  </si>
  <si>
    <r>
      <t xml:space="preserve">Inlet Clear Height </t>
    </r>
    <r>
      <rPr>
        <b/>
        <sz val="10"/>
        <color theme="1"/>
        <rFont val="Calibri"/>
        <family val="2"/>
        <scheme val="minor"/>
      </rPr>
      <t>(D)</t>
    </r>
  </si>
  <si>
    <r>
      <t xml:space="preserve">Barrel velocity </t>
    </r>
    <r>
      <rPr>
        <b/>
        <sz val="10"/>
        <color theme="1"/>
        <rFont val="Calibri"/>
        <family val="2"/>
        <scheme val="minor"/>
      </rPr>
      <t>(V)</t>
    </r>
  </si>
  <si>
    <t>(m/s)</t>
  </si>
  <si>
    <t>(m/m) S6.4.4.8</t>
  </si>
  <si>
    <t>STEP 1: Setup Details</t>
  </si>
  <si>
    <t xml:space="preserve">STEP 2: Debris Potential at Structure for 1% AEP </t>
  </si>
  <si>
    <r>
      <t xml:space="preserve">STEP 3: AEP Adjusted Debris Potential </t>
    </r>
    <r>
      <rPr>
        <sz val="10"/>
        <color theme="1"/>
        <rFont val="Calibri"/>
        <family val="2"/>
        <scheme val="minor"/>
      </rPr>
      <t>(S6.4.4.6 &amp; T6.6.5)</t>
    </r>
  </si>
  <si>
    <r>
      <t>STEP 4: Inlet Blockage Level</t>
    </r>
    <r>
      <rPr>
        <sz val="10"/>
        <color theme="1"/>
        <rFont val="Calibri"/>
        <family val="2"/>
        <scheme val="minor"/>
      </rPr>
      <t xml:space="preserve"> (S6.4.4.7 &amp; T6.6.6)</t>
    </r>
  </si>
  <si>
    <r>
      <t>STEP 5: Likelihood of Sediment Deposition in Barrel</t>
    </r>
    <r>
      <rPr>
        <sz val="10"/>
        <color theme="1"/>
        <rFont val="Calibri"/>
        <family val="2"/>
        <scheme val="minor"/>
      </rPr>
      <t xml:space="preserve"> (T6.6.7)</t>
    </r>
  </si>
  <si>
    <r>
      <t>STEP 6: Depositional Blockage Levels</t>
    </r>
    <r>
      <rPr>
        <sz val="10"/>
        <color theme="1"/>
        <rFont val="Calibri"/>
        <family val="2"/>
        <scheme val="minor"/>
      </rPr>
      <t xml:space="preserve"> (T6.6.8)</t>
    </r>
  </si>
  <si>
    <t>Australian Rainfall &amp; Runoff (2016)</t>
  </si>
  <si>
    <t>Chapter 6. Blockage of Hydraulic Structures</t>
  </si>
  <si>
    <t>Book 6. Flood Hydraulics</t>
  </si>
  <si>
    <t>Upper Culvert</t>
  </si>
  <si>
    <t>Stage 6</t>
  </si>
  <si>
    <r>
      <rPr>
        <b/>
        <sz val="10"/>
        <color theme="1"/>
        <rFont val="Calibri"/>
        <family val="2"/>
        <scheme val="minor"/>
      </rPr>
      <t xml:space="preserve">Inlet Blockage Data </t>
    </r>
    <r>
      <rPr>
        <sz val="10"/>
        <color theme="1"/>
        <rFont val="Calibri"/>
        <family val="2"/>
        <scheme val="minor"/>
      </rPr>
      <t>(floating /non-floating debris)</t>
    </r>
  </si>
  <si>
    <r>
      <rPr>
        <b/>
        <sz val="10"/>
        <color theme="1"/>
        <rFont val="Calibri"/>
        <family val="2"/>
        <scheme val="minor"/>
      </rPr>
      <t>Barrel Blockage Data</t>
    </r>
    <r>
      <rPr>
        <sz val="10"/>
        <color theme="1"/>
        <rFont val="Calibri"/>
        <family val="2"/>
        <scheme val="minor"/>
      </rPr>
      <t xml:space="preserve"> (sediment &amp; bedload)</t>
    </r>
  </si>
  <si>
    <t>rural grazing some steep forest</t>
  </si>
  <si>
    <t>STEP 8: RISK ASSESSMENT &amp; SENSITIVITY ANALYSIS</t>
  </si>
  <si>
    <t>Sticks and fallen tree limbs</t>
  </si>
  <si>
    <t>Coarse gravel and boulders. Limited sand and silt</t>
  </si>
  <si>
    <t>Side notes: S=Section, T=Table in ARR Bk6 Ch6</t>
  </si>
  <si>
    <t>Blockage Calculations as Per ARR2016 Book 6 Chapter 6</t>
  </si>
  <si>
    <t>FB</t>
  </si>
  <si>
    <t>SG</t>
  </si>
  <si>
    <t>STEP 7: BLK-DES%</t>
  </si>
  <si>
    <t xml:space="preserve">If CONSEQUENCES HIGH: </t>
  </si>
  <si>
    <t>9 Mile Ck Flood Study</t>
  </si>
  <si>
    <r>
      <rPr>
        <b/>
        <sz val="10"/>
        <color theme="1"/>
        <rFont val="Calibri"/>
        <family val="2"/>
        <scheme val="minor"/>
      </rPr>
      <t xml:space="preserve">ASSESS: </t>
    </r>
    <r>
      <rPr>
        <sz val="10"/>
        <color theme="1"/>
        <rFont val="Calibri"/>
        <family val="2"/>
        <scheme val="minor"/>
      </rPr>
      <t/>
    </r>
  </si>
  <si>
    <t xml:space="preserve">         1). Extreme blockage consequences using 2*BDES% (S6.4.4.11)   </t>
  </si>
  <si>
    <t xml:space="preserve">         2). Worse Case downstream flooding using "All Clear" case  (S6.4.5)</t>
  </si>
  <si>
    <r>
      <rPr>
        <b/>
        <sz val="10"/>
        <color theme="1"/>
        <rFont val="Calibri"/>
        <family val="2"/>
        <scheme val="minor"/>
      </rPr>
      <t xml:space="preserve">       Flood Study:</t>
    </r>
    <r>
      <rPr>
        <sz val="10"/>
        <color theme="1"/>
        <rFont val="Calibri"/>
        <family val="2"/>
        <scheme val="minor"/>
      </rPr>
      <t xml:space="preserve"> Review blockage parameters. Notify asset owner.</t>
    </r>
  </si>
  <si>
    <r>
      <rPr>
        <b/>
        <sz val="10"/>
        <color theme="1"/>
        <rFont val="Calibri"/>
        <family val="2"/>
        <scheme val="minor"/>
      </rPr>
      <t xml:space="preserve">       Design:</t>
    </r>
    <r>
      <rPr>
        <sz val="10"/>
        <color theme="1"/>
        <rFont val="Calibri"/>
        <family val="2"/>
        <scheme val="minor"/>
      </rPr>
      <t xml:space="preserve"> Review blockage parameters. Mitigate Risk. </t>
    </r>
    <r>
      <rPr>
        <b/>
        <sz val="10"/>
        <color theme="1"/>
        <rFont val="Calibri"/>
        <family val="2"/>
        <scheme val="minor"/>
      </rPr>
      <t>(see S6.6)</t>
    </r>
  </si>
  <si>
    <t>Date:</t>
  </si>
  <si>
    <t>User Defined Text &amp; Parameters</t>
  </si>
  <si>
    <t>In ARR Table 6.6.4</t>
  </si>
  <si>
    <t>Risk Scores in per ARR Table 6.6.4</t>
  </si>
  <si>
    <t>Aerial photo of catchment</t>
  </si>
  <si>
    <t>Photograph of culvert</t>
  </si>
  <si>
    <t>Sediment sample results</t>
  </si>
  <si>
    <t>L10 estimation results</t>
  </si>
  <si>
    <t>General notes for record</t>
  </si>
  <si>
    <t>Comments from Council Maintenance Services staff re frequency of blockage, maintenance, and material removed.</t>
  </si>
  <si>
    <t>Any other suggestions, please let us know.</t>
  </si>
  <si>
    <t>SUGGESTIONS:</t>
  </si>
  <si>
    <t>Combination not in ARR</t>
  </si>
  <si>
    <t>Actions taken with culverts experiencing high consequence due to blockage</t>
  </si>
  <si>
    <t>Consideration of future land use and catchment development.</t>
  </si>
  <si>
    <t>DON’T DELETE</t>
  </si>
  <si>
    <t>arr.ga.gov.au/arr-guideline</t>
  </si>
  <si>
    <t>BLOCKAGE CALCULATION TOOL (BETA)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</si>
</sst>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8"/>
      <color theme="1"/>
      <name val="Calibri"/>
      <family val="2"/>
      <scheme val="minor"/>
    </font>
    <font>
      <sz val="10"/>
      <color theme="1"/>
      <name val="Calibri"/>
      <family val="2"/>
      <scheme val="minor"/>
    </font>
    <font>
      <sz val="9"/>
      <color theme="1"/>
      <name val="Calibri"/>
      <family val="2"/>
      <scheme val="minor"/>
    </font>
    <font>
      <b/>
      <sz val="12"/>
      <color theme="1"/>
      <name val="Calibri"/>
      <family val="2"/>
      <scheme val="minor"/>
    </font>
    <font>
      <sz val="12"/>
      <color theme="1"/>
      <name val="Calibri"/>
      <family val="2"/>
      <scheme val="minor"/>
    </font>
    <font>
      <b/>
      <sz val="10"/>
      <color theme="1"/>
      <name val="Calibri"/>
      <family val="2"/>
      <scheme val="minor"/>
    </font>
    <font>
      <i/>
      <sz val="10"/>
      <color theme="1"/>
      <name val="Calibri"/>
      <family val="2"/>
      <scheme val="minor"/>
    </font>
    <font>
      <vertAlign val="subscript"/>
      <sz val="10"/>
      <color theme="1"/>
      <name val="Calibri"/>
      <family val="2"/>
      <scheme val="minor"/>
    </font>
    <font>
      <b/>
      <sz val="10"/>
      <color theme="0"/>
      <name val="Calibri"/>
      <family val="2"/>
      <scheme val="minor"/>
    </font>
    <font>
      <b/>
      <sz val="10"/>
      <color rgb="FFFF0000"/>
      <name val="Calibri"/>
      <family val="2"/>
      <scheme val="minor"/>
    </font>
    <font>
      <b/>
      <sz val="11"/>
      <color theme="1"/>
      <name val="Calibri"/>
      <family val="2"/>
      <scheme val="minor"/>
    </font>
    <font>
      <sz val="9"/>
      <color indexed="81"/>
      <name val="Tahoma"/>
      <family val="2"/>
    </font>
    <font>
      <sz val="10"/>
      <color indexed="81"/>
      <name val="Arial"/>
      <family val="2"/>
    </font>
    <font>
      <b/>
      <sz val="10"/>
      <color indexed="81"/>
      <name val="Arial"/>
      <family val="2"/>
    </font>
    <font>
      <sz val="10"/>
      <color rgb="FFFF0000"/>
      <name val="Calibri"/>
      <family val="2"/>
      <scheme val="minor"/>
    </font>
    <font>
      <b/>
      <sz val="10"/>
      <color rgb="FF0000FF"/>
      <name val="Calibri"/>
      <family val="2"/>
      <scheme val="minor"/>
    </font>
    <font>
      <b/>
      <sz val="9"/>
      <color indexed="81"/>
      <name val="Tahoma"/>
      <family val="2"/>
    </font>
    <font>
      <b/>
      <sz val="18"/>
      <color theme="1"/>
      <name val="Calibri"/>
      <family val="2"/>
      <scheme val="minor"/>
    </font>
    <font>
      <sz val="10"/>
      <color theme="1"/>
      <name val="Arial"/>
      <family val="2"/>
    </font>
    <font>
      <b/>
      <sz val="10"/>
      <color theme="1"/>
      <name val="Arial"/>
      <family val="2"/>
    </font>
    <font>
      <b/>
      <sz val="9"/>
      <color indexed="81"/>
      <name val="Tahoma"/>
      <charset val="1"/>
    </font>
    <font>
      <u/>
      <sz val="11"/>
      <color theme="10"/>
      <name val="Calibri"/>
      <family val="2"/>
      <scheme val="minor"/>
    </font>
    <font>
      <i/>
      <sz val="11"/>
      <color theme="1"/>
      <name val="Calibri"/>
      <family val="2"/>
      <scheme val="minor"/>
    </font>
  </fonts>
  <fills count="10">
    <fill>
      <patternFill patternType="none"/>
    </fill>
    <fill>
      <patternFill patternType="gray125"/>
    </fill>
    <fill>
      <patternFill patternType="solid">
        <fgColor theme="5"/>
        <bgColor indexed="64"/>
      </patternFill>
    </fill>
    <fill>
      <patternFill patternType="solid">
        <fgColor rgb="FF92D050"/>
        <bgColor indexed="64"/>
      </patternFill>
    </fill>
    <fill>
      <patternFill patternType="solid">
        <fgColor rgb="FFFF0000"/>
        <bgColor indexed="64"/>
      </patternFill>
    </fill>
    <fill>
      <patternFill patternType="solid">
        <fgColor rgb="FF03D1ED"/>
        <bgColor indexed="64"/>
      </patternFill>
    </fill>
    <fill>
      <patternFill patternType="solid">
        <fgColor theme="0" tint="-0.34998626667073579"/>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249977111117893"/>
        <bgColor indexed="64"/>
      </patternFill>
    </fill>
  </fills>
  <borders count="40">
    <border>
      <left/>
      <right/>
      <top/>
      <bottom/>
      <diagonal/>
    </border>
    <border>
      <left/>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1"/>
      </left>
      <right style="thin">
        <color theme="1"/>
      </right>
      <top style="thin">
        <color theme="1"/>
      </top>
      <bottom style="thin">
        <color theme="1"/>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hair">
        <color indexed="64"/>
      </bottom>
      <diagonal/>
    </border>
    <border>
      <left/>
      <right/>
      <top style="hair">
        <color indexed="64"/>
      </top>
      <bottom/>
      <diagonal/>
    </border>
    <border>
      <left/>
      <right style="medium">
        <color indexed="64"/>
      </right>
      <top style="hair">
        <color indexed="64"/>
      </top>
      <bottom style="hair">
        <color indexed="64"/>
      </bottom>
      <diagonal/>
    </border>
  </borders>
  <cellStyleXfs count="2">
    <xf numFmtId="0" fontId="0" fillId="0" borderId="0"/>
    <xf numFmtId="0" fontId="22" fillId="0" borderId="0" applyNumberFormat="0" applyFill="0" applyBorder="0" applyAlignment="0" applyProtection="0"/>
  </cellStyleXfs>
  <cellXfs count="146">
    <xf numFmtId="0" fontId="0" fillId="0" borderId="0" xfId="0"/>
    <xf numFmtId="0" fontId="5" fillId="0" borderId="0" xfId="0" applyFont="1"/>
    <xf numFmtId="0" fontId="5" fillId="0" borderId="0" xfId="0" applyFont="1" applyBorder="1"/>
    <xf numFmtId="0" fontId="6" fillId="0" borderId="0" xfId="0" applyFont="1"/>
    <xf numFmtId="0" fontId="2" fillId="0" borderId="0" xfId="0" applyFont="1"/>
    <xf numFmtId="0" fontId="2" fillId="0" borderId="0" xfId="0" applyFont="1" applyBorder="1"/>
    <xf numFmtId="9" fontId="2"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6" fillId="5" borderId="0" xfId="0" applyFont="1" applyFill="1" applyBorder="1" applyAlignment="1">
      <alignment horizontal="center"/>
    </xf>
    <xf numFmtId="0" fontId="4" fillId="0" borderId="0" xfId="0" applyFont="1" applyBorder="1" applyAlignment="1">
      <alignment horizontal="right"/>
    </xf>
    <xf numFmtId="0" fontId="2" fillId="0" borderId="6" xfId="0" applyFont="1" applyFill="1" applyBorder="1" applyAlignment="1">
      <alignment horizontal="center"/>
    </xf>
    <xf numFmtId="0" fontId="10" fillId="0" borderId="0" xfId="0" applyFont="1"/>
    <xf numFmtId="9" fontId="2" fillId="0" borderId="0" xfId="0" applyNumberFormat="1" applyFont="1" applyFill="1" applyBorder="1" applyAlignment="1">
      <alignment horizontal="center"/>
    </xf>
    <xf numFmtId="0" fontId="6" fillId="5" borderId="7" xfId="0" applyFont="1" applyFill="1" applyBorder="1" applyAlignment="1">
      <alignment horizontal="center"/>
    </xf>
    <xf numFmtId="0" fontId="6" fillId="5" borderId="8" xfId="0" applyFont="1" applyFill="1" applyBorder="1" applyAlignment="1">
      <alignment horizontal="center"/>
    </xf>
    <xf numFmtId="0" fontId="2" fillId="0" borderId="13"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4" xfId="0" applyFont="1" applyFill="1" applyBorder="1" applyAlignment="1">
      <alignment horizontal="center"/>
    </xf>
    <xf numFmtId="0" fontId="2" fillId="0" borderId="13" xfId="0" applyFont="1" applyBorder="1"/>
    <xf numFmtId="0" fontId="2" fillId="0" borderId="14" xfId="0" applyFont="1" applyBorder="1"/>
    <xf numFmtId="0" fontId="2" fillId="0" borderId="17" xfId="0" applyFont="1" applyBorder="1"/>
    <xf numFmtId="0" fontId="6" fillId="5" borderId="23" xfId="0" applyFont="1" applyFill="1" applyBorder="1" applyAlignment="1">
      <alignment horizontal="center"/>
    </xf>
    <xf numFmtId="0" fontId="6" fillId="5" borderId="14" xfId="0" applyFont="1" applyFill="1" applyBorder="1" applyAlignment="1">
      <alignment horizontal="center"/>
    </xf>
    <xf numFmtId="0" fontId="2" fillId="0" borderId="13" xfId="0" applyFont="1" applyBorder="1" applyAlignment="1">
      <alignment horizontal="center"/>
    </xf>
    <xf numFmtId="0" fontId="7" fillId="2" borderId="14" xfId="0" applyFont="1" applyFill="1" applyBorder="1" applyAlignment="1">
      <alignment horizontal="center"/>
    </xf>
    <xf numFmtId="0" fontId="2" fillId="0" borderId="15" xfId="0" applyFont="1" applyBorder="1" applyAlignment="1">
      <alignment horizontal="center"/>
    </xf>
    <xf numFmtId="0" fontId="7" fillId="2" borderId="16" xfId="0" applyFont="1" applyFill="1" applyBorder="1" applyAlignment="1">
      <alignment horizontal="center"/>
    </xf>
    <xf numFmtId="0" fontId="10" fillId="0" borderId="0" xfId="0" applyFont="1" applyBorder="1" applyAlignment="1">
      <alignment horizontal="left"/>
    </xf>
    <xf numFmtId="0" fontId="6" fillId="0" borderId="13" xfId="0" applyFont="1" applyBorder="1"/>
    <xf numFmtId="9" fontId="2" fillId="0" borderId="14" xfId="0" applyNumberFormat="1" applyFont="1" applyFill="1" applyBorder="1" applyAlignment="1">
      <alignment horizontal="center"/>
    </xf>
    <xf numFmtId="9" fontId="2" fillId="0" borderId="16" xfId="0" applyNumberFormat="1" applyFont="1" applyFill="1" applyBorder="1" applyAlignment="1">
      <alignment horizontal="center"/>
    </xf>
    <xf numFmtId="9" fontId="2" fillId="0" borderId="17" xfId="0" applyNumberFormat="1" applyFont="1" applyFill="1" applyBorder="1" applyAlignment="1">
      <alignment horizontal="center"/>
    </xf>
    <xf numFmtId="0" fontId="2" fillId="0" borderId="14" xfId="0" applyFont="1" applyBorder="1" applyAlignment="1">
      <alignment horizontal="center"/>
    </xf>
    <xf numFmtId="0" fontId="2" fillId="0" borderId="17" xfId="0" applyFont="1" applyFill="1" applyBorder="1" applyAlignment="1">
      <alignment horizontal="center"/>
    </xf>
    <xf numFmtId="0" fontId="2" fillId="0" borderId="13" xfId="0" applyFont="1" applyBorder="1" applyAlignment="1">
      <alignment horizontal="left"/>
    </xf>
    <xf numFmtId="9" fontId="2" fillId="0" borderId="14" xfId="0" applyNumberFormat="1" applyFont="1" applyBorder="1" applyAlignment="1">
      <alignment horizontal="center"/>
    </xf>
    <xf numFmtId="0" fontId="6" fillId="3" borderId="26" xfId="0" applyFont="1" applyFill="1" applyBorder="1" applyAlignment="1">
      <alignment horizontal="center"/>
    </xf>
    <xf numFmtId="9" fontId="2" fillId="3" borderId="14" xfId="0" applyNumberFormat="1" applyFont="1" applyFill="1" applyBorder="1" applyAlignment="1">
      <alignment horizontal="center"/>
    </xf>
    <xf numFmtId="0" fontId="7" fillId="2" borderId="27" xfId="0" applyFont="1" applyFill="1" applyBorder="1" applyAlignment="1">
      <alignment horizontal="center"/>
    </xf>
    <xf numFmtId="9" fontId="2" fillId="3" borderId="17" xfId="0" applyNumberFormat="1" applyFont="1" applyFill="1" applyBorder="1" applyAlignment="1">
      <alignment horizontal="center"/>
    </xf>
    <xf numFmtId="0" fontId="2" fillId="4" borderId="21" xfId="0" applyFont="1" applyFill="1" applyBorder="1"/>
    <xf numFmtId="0" fontId="2" fillId="4" borderId="22" xfId="0" applyFont="1" applyFill="1" applyBorder="1"/>
    <xf numFmtId="0" fontId="3" fillId="0" borderId="6" xfId="0" applyFont="1" applyBorder="1" applyAlignment="1">
      <alignment horizontal="center"/>
    </xf>
    <xf numFmtId="0" fontId="6" fillId="7" borderId="9" xfId="0" applyFont="1" applyFill="1" applyBorder="1" applyAlignment="1">
      <alignment horizontal="center"/>
    </xf>
    <xf numFmtId="9" fontId="2" fillId="7" borderId="5" xfId="0" applyNumberFormat="1" applyFont="1" applyFill="1" applyBorder="1" applyAlignment="1">
      <alignment horizontal="center"/>
    </xf>
    <xf numFmtId="9" fontId="2" fillId="7" borderId="28" xfId="0" applyNumberFormat="1" applyFont="1" applyFill="1" applyBorder="1" applyAlignment="1">
      <alignment horizontal="center"/>
    </xf>
    <xf numFmtId="0" fontId="9" fillId="4" borderId="20" xfId="0" applyFont="1" applyFill="1" applyBorder="1" applyAlignment="1">
      <alignment horizontal="left"/>
    </xf>
    <xf numFmtId="0" fontId="3" fillId="0" borderId="0" xfId="0" applyFont="1" applyBorder="1" applyAlignment="1">
      <alignment horizontal="center"/>
    </xf>
    <xf numFmtId="17" fontId="3" fillId="0" borderId="0" xfId="0" applyNumberFormat="1" applyFont="1" applyBorder="1" applyAlignment="1">
      <alignment horizontal="center"/>
    </xf>
    <xf numFmtId="0" fontId="3" fillId="0" borderId="14" xfId="0" applyFont="1" applyBorder="1" applyAlignment="1">
      <alignment horizontal="center"/>
    </xf>
    <xf numFmtId="0" fontId="11" fillId="0" borderId="0" xfId="0" applyFont="1"/>
    <xf numFmtId="0" fontId="2" fillId="0" borderId="38" xfId="0" applyFont="1" applyBorder="1"/>
    <xf numFmtId="0" fontId="2" fillId="2" borderId="0" xfId="0" applyFont="1" applyFill="1" applyBorder="1" applyAlignment="1">
      <alignment horizontal="center"/>
    </xf>
    <xf numFmtId="0" fontId="2" fillId="2" borderId="14"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6" fillId="8" borderId="20" xfId="0" applyFont="1" applyFill="1" applyBorder="1"/>
    <xf numFmtId="0" fontId="2" fillId="8" borderId="21" xfId="0" applyFont="1" applyFill="1" applyBorder="1"/>
    <xf numFmtId="0" fontId="2" fillId="8" borderId="22" xfId="0" applyFont="1" applyFill="1" applyBorder="1"/>
    <xf numFmtId="0" fontId="6" fillId="8" borderId="20" xfId="0" applyFont="1" applyFill="1" applyBorder="1" applyAlignment="1">
      <alignment horizontal="left"/>
    </xf>
    <xf numFmtId="0" fontId="2" fillId="0" borderId="13" xfId="0" applyFont="1" applyFill="1" applyBorder="1" applyAlignment="1">
      <alignment horizontal="left"/>
    </xf>
    <xf numFmtId="0" fontId="15" fillId="0" borderId="14" xfId="0" applyFont="1" applyBorder="1"/>
    <xf numFmtId="0" fontId="18" fillId="0" borderId="0" xfId="0" applyFont="1"/>
    <xf numFmtId="0" fontId="2" fillId="0" borderId="0" xfId="0" applyFont="1" applyFill="1" applyBorder="1" applyAlignment="1">
      <alignment horizontal="left"/>
    </xf>
    <xf numFmtId="0" fontId="2" fillId="0" borderId="14" xfId="0" applyFont="1" applyFill="1" applyBorder="1" applyAlignment="1">
      <alignment horizontal="left"/>
    </xf>
    <xf numFmtId="0" fontId="1" fillId="0" borderId="0" xfId="0" applyFont="1" applyBorder="1" applyAlignment="1">
      <alignment horizontal="left"/>
    </xf>
    <xf numFmtId="0" fontId="19" fillId="0" borderId="0" xfId="0" applyFont="1" applyFill="1"/>
    <xf numFmtId="0" fontId="19" fillId="0" borderId="0" xfId="0" applyFont="1" applyFill="1" applyAlignment="1">
      <alignment horizontal="center"/>
    </xf>
    <xf numFmtId="0" fontId="20" fillId="0" borderId="0" xfId="0" applyFont="1" applyFill="1" applyBorder="1"/>
    <xf numFmtId="0" fontId="20" fillId="0" borderId="0"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32" xfId="0" applyFont="1" applyFill="1" applyBorder="1" applyAlignment="1">
      <alignment horizontal="center"/>
    </xf>
    <xf numFmtId="0" fontId="19" fillId="0" borderId="0" xfId="0" applyFont="1" applyFill="1" applyBorder="1"/>
    <xf numFmtId="0" fontId="19" fillId="0" borderId="31" xfId="0" applyFont="1" applyFill="1" applyBorder="1" applyAlignment="1">
      <alignment horizontal="center"/>
    </xf>
    <xf numFmtId="0" fontId="19" fillId="0" borderId="0" xfId="0" applyFont="1" applyFill="1" applyBorder="1" applyAlignment="1">
      <alignment horizontal="center"/>
    </xf>
    <xf numFmtId="0" fontId="19" fillId="7" borderId="13" xfId="0" applyFont="1" applyFill="1" applyBorder="1" applyAlignment="1">
      <alignment horizontal="center"/>
    </xf>
    <xf numFmtId="0" fontId="19" fillId="7" borderId="14" xfId="0" applyFont="1" applyFill="1" applyBorder="1" applyAlignment="1">
      <alignment horizontal="center"/>
    </xf>
    <xf numFmtId="0" fontId="19" fillId="0" borderId="33" xfId="0" applyFont="1" applyFill="1" applyBorder="1" applyAlignment="1">
      <alignment horizontal="center"/>
    </xf>
    <xf numFmtId="0" fontId="19" fillId="0" borderId="16" xfId="0" applyFont="1" applyFill="1" applyBorder="1" applyAlignment="1">
      <alignment horizontal="center"/>
    </xf>
    <xf numFmtId="0" fontId="19" fillId="0" borderId="17" xfId="0" applyFont="1" applyFill="1" applyBorder="1" applyAlignment="1">
      <alignment horizontal="center"/>
    </xf>
    <xf numFmtId="0" fontId="19" fillId="0" borderId="15" xfId="0" applyFont="1" applyFill="1" applyBorder="1" applyAlignment="1">
      <alignment horizontal="center"/>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7" borderId="11" xfId="0" applyFont="1" applyFill="1" applyBorder="1" applyAlignment="1">
      <alignment horizontal="center"/>
    </xf>
    <xf numFmtId="0" fontId="20" fillId="9" borderId="34" xfId="0" applyFont="1" applyFill="1" applyBorder="1" applyAlignment="1">
      <alignment horizontal="center"/>
    </xf>
    <xf numFmtId="0" fontId="20" fillId="9" borderId="10" xfId="0" applyFont="1" applyFill="1" applyBorder="1" applyAlignment="1">
      <alignment horizontal="center"/>
    </xf>
    <xf numFmtId="0" fontId="20" fillId="9" borderId="35" xfId="0" applyFont="1" applyFill="1" applyBorder="1"/>
    <xf numFmtId="0" fontId="2" fillId="0" borderId="0" xfId="0" applyFont="1" applyAlignment="1">
      <alignment horizontal="center"/>
    </xf>
    <xf numFmtId="0" fontId="2" fillId="0" borderId="0" xfId="0" applyFont="1" applyFill="1" applyBorder="1"/>
    <xf numFmtId="0" fontId="2" fillId="0" borderId="32" xfId="0" applyFont="1" applyFill="1" applyBorder="1" applyAlignment="1">
      <alignment horizontal="center"/>
    </xf>
    <xf numFmtId="0" fontId="2" fillId="0" borderId="33" xfId="0" applyFont="1" applyFill="1" applyBorder="1" applyAlignment="1">
      <alignment horizontal="center"/>
    </xf>
    <xf numFmtId="0" fontId="6" fillId="9" borderId="10" xfId="0" applyFont="1" applyFill="1" applyBorder="1"/>
    <xf numFmtId="0" fontId="19" fillId="7" borderId="32" xfId="0" applyFont="1" applyFill="1" applyBorder="1" applyAlignment="1">
      <alignment horizontal="center"/>
    </xf>
    <xf numFmtId="0" fontId="19" fillId="7" borderId="31" xfId="0" applyFont="1" applyFill="1" applyBorder="1" applyAlignment="1">
      <alignment horizontal="center"/>
    </xf>
    <xf numFmtId="0" fontId="2" fillId="0" borderId="14" xfId="0" applyFont="1" applyBorder="1" applyProtection="1">
      <protection locked="0"/>
    </xf>
    <xf numFmtId="0" fontId="16" fillId="6" borderId="18" xfId="0" applyFont="1" applyFill="1" applyBorder="1" applyAlignment="1" applyProtection="1">
      <alignment horizontal="center"/>
      <protection locked="0"/>
    </xf>
    <xf numFmtId="0" fontId="0" fillId="0" borderId="0" xfId="0" applyAlignment="1">
      <alignment horizontal="center"/>
    </xf>
    <xf numFmtId="0" fontId="0" fillId="0" borderId="0" xfId="0" applyAlignment="1">
      <alignment horizontal="left"/>
    </xf>
    <xf numFmtId="49" fontId="0" fillId="0" borderId="0" xfId="0" applyNumberFormat="1" applyAlignment="1">
      <alignment horizontal="left"/>
    </xf>
    <xf numFmtId="0" fontId="0" fillId="0" borderId="0" xfId="0" applyFont="1" applyAlignment="1">
      <alignment horizontal="justify" vertical="center"/>
    </xf>
    <xf numFmtId="0" fontId="22" fillId="0" borderId="0" xfId="1" applyAlignment="1">
      <alignment horizontal="left"/>
    </xf>
    <xf numFmtId="0" fontId="11" fillId="0" borderId="0" xfId="0" applyFont="1" applyAlignment="1">
      <alignment horizontal="left"/>
    </xf>
    <xf numFmtId="0" fontId="11" fillId="0" borderId="0" xfId="0" applyFont="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11" fillId="0" borderId="0" xfId="0" applyFont="1" applyAlignment="1">
      <alignment horizontal="justify" vertical="center"/>
    </xf>
    <xf numFmtId="0" fontId="16" fillId="0" borderId="1" xfId="0" applyFont="1" applyBorder="1" applyAlignment="1" applyProtection="1">
      <alignment horizontal="left"/>
      <protection locked="0"/>
    </xf>
    <xf numFmtId="0" fontId="16" fillId="0" borderId="2" xfId="0" applyFont="1" applyBorder="1" applyAlignment="1" applyProtection="1">
      <alignment horizontal="left"/>
      <protection locked="0"/>
    </xf>
    <xf numFmtId="0" fontId="6" fillId="8" borderId="24" xfId="0" applyFont="1" applyFill="1" applyBorder="1" applyAlignment="1">
      <alignment horizontal="center"/>
    </xf>
    <xf numFmtId="0" fontId="6" fillId="8" borderId="25" xfId="0" applyFont="1" applyFill="1" applyBorder="1" applyAlignment="1">
      <alignment horizontal="center"/>
    </xf>
    <xf numFmtId="0" fontId="6" fillId="8" borderId="21" xfId="0" applyFont="1" applyFill="1" applyBorder="1" applyAlignment="1">
      <alignment horizontal="center"/>
    </xf>
    <xf numFmtId="0" fontId="6" fillId="8" borderId="22" xfId="0" applyFont="1" applyFill="1" applyBorder="1" applyAlignment="1">
      <alignment horizontal="center"/>
    </xf>
    <xf numFmtId="0" fontId="16" fillId="6" borderId="0" xfId="0" applyFont="1" applyFill="1" applyBorder="1" applyAlignment="1" applyProtection="1">
      <alignment horizontal="center"/>
      <protection locked="0"/>
    </xf>
    <xf numFmtId="164" fontId="2" fillId="0" borderId="0" xfId="0" applyNumberFormat="1" applyFont="1" applyFill="1" applyBorder="1" applyAlignment="1">
      <alignment horizontal="center"/>
    </xf>
    <xf numFmtId="164" fontId="16" fillId="6" borderId="0" xfId="0" applyNumberFormat="1" applyFont="1" applyFill="1" applyBorder="1" applyAlignment="1" applyProtection="1">
      <alignment horizontal="center"/>
      <protection locked="0"/>
    </xf>
    <xf numFmtId="0" fontId="16" fillId="6" borderId="16" xfId="0" applyFont="1" applyFill="1" applyBorder="1" applyAlignment="1" applyProtection="1">
      <alignment horizontal="center"/>
      <protection locked="0"/>
    </xf>
    <xf numFmtId="0" fontId="2" fillId="0" borderId="16" xfId="0" applyFont="1" applyFill="1" applyBorder="1" applyAlignment="1">
      <alignment horizontal="left"/>
    </xf>
    <xf numFmtId="0" fontId="16" fillId="6" borderId="7" xfId="0" applyFont="1" applyFill="1" applyBorder="1" applyAlignment="1">
      <alignment horizontal="center"/>
    </xf>
    <xf numFmtId="0" fontId="16" fillId="6" borderId="9" xfId="0" applyFont="1" applyFill="1" applyBorder="1" applyAlignment="1">
      <alignment horizontal="center"/>
    </xf>
    <xf numFmtId="0" fontId="16" fillId="0" borderId="19" xfId="0" applyFont="1" applyBorder="1" applyAlignment="1" applyProtection="1">
      <alignment horizontal="left"/>
      <protection locked="0"/>
    </xf>
    <xf numFmtId="0" fontId="16" fillId="0" borderId="39" xfId="0" applyFont="1" applyBorder="1" applyAlignment="1" applyProtection="1">
      <alignment horizontal="left"/>
      <protection locked="0"/>
    </xf>
    <xf numFmtId="14" fontId="16" fillId="0" borderId="38" xfId="0" applyNumberFormat="1" applyFont="1" applyBorder="1" applyAlignment="1" applyProtection="1">
      <alignment horizontal="left"/>
      <protection locked="0"/>
    </xf>
    <xf numFmtId="0" fontId="2" fillId="0" borderId="15"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13" xfId="0" applyFont="1" applyFill="1" applyBorder="1" applyAlignment="1"/>
    <xf numFmtId="0" fontId="2" fillId="0" borderId="0" xfId="0" applyFont="1" applyFill="1" applyBorder="1" applyAlignment="1"/>
    <xf numFmtId="0" fontId="2" fillId="0" borderId="14" xfId="0" applyFont="1" applyFill="1" applyBorder="1" applyAlignment="1"/>
    <xf numFmtId="0" fontId="6" fillId="0" borderId="13" xfId="0" applyFont="1" applyFill="1" applyBorder="1" applyAlignment="1">
      <alignment horizontal="left"/>
    </xf>
    <xf numFmtId="0" fontId="6" fillId="0" borderId="0" xfId="0" applyFont="1" applyFill="1" applyBorder="1" applyAlignment="1">
      <alignment horizontal="left"/>
    </xf>
    <xf numFmtId="0" fontId="6" fillId="0" borderId="14" xfId="0" applyFont="1" applyFill="1" applyBorder="1" applyAlignment="1">
      <alignment horizontal="left"/>
    </xf>
    <xf numFmtId="0" fontId="2" fillId="0" borderId="29" xfId="0" applyFont="1" applyFill="1" applyBorder="1" applyAlignment="1">
      <alignment horizontal="left"/>
    </xf>
    <xf numFmtId="0" fontId="2" fillId="0" borderId="3" xfId="0" applyFont="1" applyFill="1" applyBorder="1" applyAlignment="1">
      <alignment horizontal="left"/>
    </xf>
    <xf numFmtId="0" fontId="2" fillId="0" borderId="30" xfId="0" applyFont="1" applyFill="1" applyBorder="1" applyAlignment="1">
      <alignment horizontal="left"/>
    </xf>
    <xf numFmtId="0" fontId="2" fillId="0" borderId="13" xfId="0" applyFont="1" applyFill="1" applyBorder="1" applyAlignment="1">
      <alignment horizontal="left"/>
    </xf>
    <xf numFmtId="0" fontId="2" fillId="0" borderId="0" xfId="0" applyFont="1" applyFill="1" applyBorder="1" applyAlignment="1">
      <alignment horizontal="left"/>
    </xf>
    <xf numFmtId="0" fontId="2" fillId="0" borderId="14" xfId="0" applyFont="1" applyFill="1" applyBorder="1" applyAlignment="1">
      <alignment horizontal="left"/>
    </xf>
    <xf numFmtId="0" fontId="16" fillId="0" borderId="37" xfId="0" applyFont="1" applyBorder="1" applyAlignment="1" applyProtection="1">
      <alignment horizontal="center"/>
      <protection locked="0"/>
    </xf>
    <xf numFmtId="0" fontId="20" fillId="9" borderId="34" xfId="0" applyFont="1" applyFill="1" applyBorder="1" applyAlignment="1">
      <alignment horizontal="center"/>
    </xf>
    <xf numFmtId="0" fontId="20" fillId="9" borderId="35" xfId="0" applyFont="1" applyFill="1" applyBorder="1" applyAlignment="1">
      <alignment horizontal="center"/>
    </xf>
    <xf numFmtId="0" fontId="20" fillId="9" borderId="36" xfId="0" applyFont="1" applyFill="1" applyBorder="1" applyAlignment="1">
      <alignment horizontal="center"/>
    </xf>
  </cellXfs>
  <cellStyles count="2">
    <cellStyle name="Hyperlink" xfId="1" builtinId="8"/>
    <cellStyle name="Normal" xfId="0" builtinId="0"/>
  </cellStyles>
  <dxfs count="35">
    <dxf>
      <fill>
        <patternFill>
          <bgColor rgb="FF92D050"/>
        </patternFill>
      </fill>
    </dxf>
    <dxf>
      <fill>
        <patternFill>
          <bgColor rgb="FF92D050"/>
        </patternFill>
      </fill>
    </dxf>
    <dxf>
      <fill>
        <patternFill>
          <bgColor rgb="FF92D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s>
  <tableStyles count="0" defaultTableStyle="TableStyleMedium2" defaultPivotStyle="PivotStyleLight16"/>
  <colors>
    <mruColors>
      <color rgb="FF0000FF"/>
      <color rgb="FF009999"/>
      <color rgb="FF03D1ED"/>
      <color rgb="FFCC66FF"/>
      <color rgb="FFFFFF99"/>
      <color rgb="FF99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552450</xdr:colOff>
      <xdr:row>1</xdr:row>
      <xdr:rowOff>57150</xdr:rowOff>
    </xdr:from>
    <xdr:to>
      <xdr:col>9</xdr:col>
      <xdr:colOff>542621</xdr:colOff>
      <xdr:row>8</xdr:row>
      <xdr:rowOff>18888</xdr:rowOff>
    </xdr:to>
    <xdr:pic>
      <xdr:nvPicPr>
        <xdr:cNvPr id="2" name="Picture 1"/>
        <xdr:cNvPicPr>
          <a:picLocks noChangeAspect="1"/>
        </xdr:cNvPicPr>
      </xdr:nvPicPr>
      <xdr:blipFill>
        <a:blip xmlns:r="http://schemas.openxmlformats.org/officeDocument/2006/relationships" r:embed="rId1"/>
        <a:stretch>
          <a:fillRect/>
        </a:stretch>
      </xdr:blipFill>
      <xdr:spPr>
        <a:xfrm>
          <a:off x="3124200" y="114300"/>
          <a:ext cx="2428571" cy="1295238"/>
        </a:xfrm>
        <a:prstGeom prst="rect">
          <a:avLst/>
        </a:prstGeom>
        <a:ln w="12700">
          <a:solidFill>
            <a:schemeClr val="tx1"/>
          </a:solidFill>
        </a:ln>
      </xdr:spPr>
    </xdr:pic>
    <xdr:clientData/>
  </xdr:twoCellAnchor>
  <xdr:twoCellAnchor>
    <xdr:from>
      <xdr:col>1</xdr:col>
      <xdr:colOff>95250</xdr:colOff>
      <xdr:row>9</xdr:row>
      <xdr:rowOff>0</xdr:rowOff>
    </xdr:from>
    <xdr:to>
      <xdr:col>9</xdr:col>
      <xdr:colOff>419100</xdr:colOff>
      <xdr:row>43</xdr:row>
      <xdr:rowOff>9526</xdr:rowOff>
    </xdr:to>
    <xdr:sp macro="" textlink="">
      <xdr:nvSpPr>
        <xdr:cNvPr id="3" name="TextBox 2"/>
        <xdr:cNvSpPr txBox="1"/>
      </xdr:nvSpPr>
      <xdr:spPr>
        <a:xfrm>
          <a:off x="180975" y="1581150"/>
          <a:ext cx="5248275" cy="64865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100" b="1">
            <a:solidFill>
              <a:schemeClr val="dk1"/>
            </a:solidFill>
            <a:effectLst/>
            <a:latin typeface="+mn-lt"/>
            <a:ea typeface="+mn-ea"/>
            <a:cs typeface="+mn-cs"/>
          </a:endParaRPr>
        </a:p>
        <a:p>
          <a:r>
            <a:rPr lang="en-AU" sz="1100" b="1">
              <a:solidFill>
                <a:schemeClr val="dk1"/>
              </a:solidFill>
              <a:effectLst/>
              <a:latin typeface="+mn-lt"/>
              <a:ea typeface="+mn-ea"/>
              <a:cs typeface="+mn-cs"/>
            </a:rPr>
            <a:t>Purpose:</a:t>
          </a:r>
          <a:endParaRPr lang="en-AU" sz="1100" b="0">
            <a:solidFill>
              <a:schemeClr val="dk1"/>
            </a:solidFill>
            <a:effectLst/>
            <a:latin typeface="+mn-lt"/>
            <a:ea typeface="+mn-ea"/>
            <a:cs typeface="+mn-cs"/>
          </a:endParaRPr>
        </a:p>
        <a:p>
          <a:r>
            <a:rPr lang="en-AU" sz="1100">
              <a:solidFill>
                <a:schemeClr val="dk1"/>
              </a:solidFill>
              <a:effectLst/>
              <a:latin typeface="+mn-lt"/>
              <a:ea typeface="+mn-ea"/>
              <a:cs typeface="+mn-cs"/>
            </a:rPr>
            <a:t>The following spreadsheet tool was developed to facilitate the use of the ARR (2016) blockage method. It also doubles as an auditable QA procedure, along with a worksheet to store file notes and field notes.</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Template worksheet:</a:t>
          </a:r>
        </a:p>
        <a:p>
          <a:pPr marL="171450" indent="-171450">
            <a:buFont typeface="Wingdings" panose="05000000000000000000" pitchFamily="2" charset="2"/>
            <a:buChar char="Ø"/>
          </a:pPr>
          <a:r>
            <a:rPr lang="en-AU" sz="1100">
              <a:solidFill>
                <a:schemeClr val="dk1"/>
              </a:solidFill>
              <a:effectLst/>
              <a:latin typeface="+mn-lt"/>
              <a:ea typeface="+mn-ea"/>
              <a:cs typeface="+mn-cs"/>
            </a:rPr>
            <a:t>If the project has multiple structure locations, copy and rename the worksheet appropriately.</a:t>
          </a:r>
        </a:p>
        <a:p>
          <a:pPr marL="171450" indent="-171450">
            <a:buFont typeface="Wingdings" panose="05000000000000000000" pitchFamily="2" charset="2"/>
            <a:buChar char="Ø"/>
          </a:pPr>
          <a:r>
            <a:rPr lang="en-AU" sz="1100">
              <a:solidFill>
                <a:schemeClr val="dk1"/>
              </a:solidFill>
              <a:effectLst/>
              <a:latin typeface="+mn-lt"/>
              <a:ea typeface="+mn-ea"/>
              <a:cs typeface="+mn-cs"/>
            </a:rPr>
            <a:t>Enter values (</a:t>
          </a:r>
          <a:r>
            <a:rPr lang="en-AU" sz="1100" b="1">
              <a:solidFill>
                <a:srgbClr val="0000FF"/>
              </a:solidFill>
              <a:effectLst/>
              <a:latin typeface="+mn-lt"/>
              <a:ea typeface="+mn-ea"/>
              <a:cs typeface="+mn-cs"/>
            </a:rPr>
            <a:t>blue bold font</a:t>
          </a:r>
          <a:r>
            <a:rPr lang="en-AU" sz="1100">
              <a:solidFill>
                <a:schemeClr val="dk1"/>
              </a:solidFill>
              <a:effectLst/>
              <a:latin typeface="+mn-lt"/>
              <a:ea typeface="+mn-ea"/>
              <a:cs typeface="+mn-cs"/>
            </a:rPr>
            <a:t>) into the grey user-defined parameter cells, and the spreadsheet will automate the calculation of design blockage levels.</a:t>
          </a:r>
        </a:p>
        <a:p>
          <a:pPr marL="171450" indent="-171450">
            <a:buFont typeface="Wingdings" panose="05000000000000000000" pitchFamily="2" charset="2"/>
            <a:buChar char="Ø"/>
          </a:pPr>
          <a:r>
            <a:rPr lang="en-AU" sz="1100">
              <a:solidFill>
                <a:schemeClr val="dk1"/>
              </a:solidFill>
              <a:effectLst/>
              <a:latin typeface="+mn-lt"/>
              <a:ea typeface="+mn-ea"/>
              <a:cs typeface="+mn-cs"/>
            </a:rPr>
            <a:t>Several cells in Step 1 and Step 2 have an Excel ‘comment’ added, seen by the red tag at the top right corner of the cell. Hover the mouse over these cells, and</a:t>
          </a:r>
          <a:r>
            <a:rPr lang="en-AU" sz="1100" baseline="0">
              <a:solidFill>
                <a:schemeClr val="dk1"/>
              </a:solidFill>
              <a:effectLst/>
              <a:latin typeface="+mn-lt"/>
              <a:ea typeface="+mn-ea"/>
              <a:cs typeface="+mn-cs"/>
            </a:rPr>
            <a:t> </a:t>
          </a:r>
          <a:r>
            <a:rPr lang="en-AU" sz="1100">
              <a:solidFill>
                <a:schemeClr val="dk1"/>
              </a:solidFill>
              <a:effectLst/>
              <a:latin typeface="+mn-lt"/>
              <a:ea typeface="+mn-ea"/>
              <a:cs typeface="+mn-cs"/>
            </a:rPr>
            <a:t>additional background information will be displayed.</a:t>
          </a:r>
        </a:p>
        <a:p>
          <a:pPr marL="171450" indent="-171450">
            <a:buFont typeface="Wingdings" panose="05000000000000000000" pitchFamily="2" charset="2"/>
            <a:buChar char="Ø"/>
          </a:pPr>
          <a:r>
            <a:rPr lang="en-AU" sz="1100">
              <a:solidFill>
                <a:schemeClr val="dk1"/>
              </a:solidFill>
              <a:effectLst/>
              <a:latin typeface="+mn-lt"/>
              <a:ea typeface="+mn-ea"/>
              <a:cs typeface="+mn-cs"/>
            </a:rPr>
            <a:t>In Steps 2 to 7, various cells are colour coded using Excel’s 'conditional formatting'. The purpose here is to illustrate how ARR (2016) uses the values in a previous Step to govern calculations in a subsequent Step. The colour coded cells are dynamic and change with alternative user-defined setup parameters.</a:t>
          </a:r>
        </a:p>
        <a:p>
          <a:pPr marL="171450" indent="-171450">
            <a:buFont typeface="Wingdings" panose="05000000000000000000" pitchFamily="2" charset="2"/>
            <a:buChar char="Ø"/>
          </a:pPr>
          <a:r>
            <a:rPr lang="en-AU" sz="1100">
              <a:solidFill>
                <a:schemeClr val="dk1"/>
              </a:solidFill>
              <a:effectLst/>
              <a:latin typeface="+mn-lt"/>
              <a:ea typeface="+mn-ea"/>
              <a:cs typeface="+mn-cs"/>
            </a:rPr>
            <a:t>In some of the Steps there are side note</a:t>
          </a:r>
          <a:r>
            <a:rPr lang="en-AU" sz="1100" baseline="0">
              <a:solidFill>
                <a:schemeClr val="dk1"/>
              </a:solidFill>
              <a:effectLst/>
              <a:latin typeface="+mn-lt"/>
              <a:ea typeface="+mn-ea"/>
              <a:cs typeface="+mn-cs"/>
            </a:rPr>
            <a:t> references</a:t>
          </a:r>
          <a:r>
            <a:rPr lang="en-AU" sz="1100">
              <a:solidFill>
                <a:schemeClr val="dk1"/>
              </a:solidFill>
              <a:effectLst/>
              <a:latin typeface="+mn-lt"/>
              <a:ea typeface="+mn-ea"/>
              <a:cs typeface="+mn-cs"/>
            </a:rPr>
            <a:t>, which correspond directly to the ARR (2016) Book 6 Chapter 6 Sections and Tables, where “S” = Section, and “T” = Table in AR&amp;R.</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File Notes &amp; Field Notes worksheet:</a:t>
          </a:r>
        </a:p>
        <a:p>
          <a:pPr marL="171450" indent="-171450">
            <a:buFont typeface="Wingdings" panose="05000000000000000000" pitchFamily="2" charset="2"/>
            <a:buChar char="Ø"/>
          </a:pPr>
          <a:r>
            <a:rPr lang="en-AU" sz="1100">
              <a:solidFill>
                <a:schemeClr val="dk1"/>
              </a:solidFill>
              <a:effectLst/>
              <a:latin typeface="+mn-lt"/>
              <a:ea typeface="+mn-ea"/>
              <a:cs typeface="+mn-cs"/>
            </a:rPr>
            <a:t>This is simply a place to record additional information and calculations.</a:t>
          </a:r>
        </a:p>
        <a:p>
          <a:pPr marL="171450" indent="-171450">
            <a:buFont typeface="Wingdings" panose="05000000000000000000" pitchFamily="2" charset="2"/>
            <a:buChar char="Ø"/>
          </a:pPr>
          <a:r>
            <a:rPr lang="en-AU" sz="1100">
              <a:solidFill>
                <a:schemeClr val="dk1"/>
              </a:solidFill>
              <a:effectLst/>
              <a:latin typeface="+mn-lt"/>
              <a:ea typeface="+mn-ea"/>
              <a:cs typeface="+mn-cs"/>
            </a:rPr>
            <a:t>See worksheet for examples of additional information.</a:t>
          </a:r>
        </a:p>
        <a:p>
          <a:pPr marL="171450" indent="-171450">
            <a:buFont typeface="Wingdings" panose="05000000000000000000" pitchFamily="2" charset="2"/>
            <a:buChar char="Ø"/>
          </a:pPr>
          <a:r>
            <a:rPr lang="en-AU" sz="1100">
              <a:solidFill>
                <a:schemeClr val="dk1"/>
              </a:solidFill>
              <a:effectLst/>
              <a:latin typeface="+mn-lt"/>
              <a:ea typeface="+mn-ea"/>
              <a:cs typeface="+mn-cs"/>
            </a:rPr>
            <a:t>Make this</a:t>
          </a:r>
          <a:r>
            <a:rPr lang="en-AU" sz="1100" baseline="0">
              <a:solidFill>
                <a:schemeClr val="dk1"/>
              </a:solidFill>
              <a:effectLst/>
              <a:latin typeface="+mn-lt"/>
              <a:ea typeface="+mn-ea"/>
              <a:cs typeface="+mn-cs"/>
            </a:rPr>
            <a:t> worksheet</a:t>
          </a:r>
          <a:r>
            <a:rPr lang="en-AU" sz="1100">
              <a:solidFill>
                <a:schemeClr val="dk1"/>
              </a:solidFill>
              <a:effectLst/>
              <a:latin typeface="+mn-lt"/>
              <a:ea typeface="+mn-ea"/>
              <a:cs typeface="+mn-cs"/>
            </a:rPr>
            <a:t> your own, and let us know of any further suggestions.</a:t>
          </a:r>
        </a:p>
        <a:p>
          <a:r>
            <a:rPr lang="en-AU" sz="1100">
              <a:solidFill>
                <a:schemeClr val="dk1"/>
              </a:solidFill>
              <a:effectLst/>
              <a:latin typeface="+mn-lt"/>
              <a:ea typeface="+mn-ea"/>
              <a:cs typeface="+mn-cs"/>
            </a:rPr>
            <a:t> </a:t>
          </a:r>
        </a:p>
        <a:p>
          <a:r>
            <a:rPr lang="en-AU" sz="1100" b="1">
              <a:solidFill>
                <a:schemeClr val="dk1"/>
              </a:solidFill>
              <a:effectLst/>
              <a:latin typeface="+mn-lt"/>
              <a:ea typeface="+mn-ea"/>
              <a:cs typeface="+mn-cs"/>
            </a:rPr>
            <a:t>Use:</a:t>
          </a:r>
        </a:p>
        <a:p>
          <a:pPr marL="171450" indent="-171450">
            <a:buFont typeface="Wingdings" panose="05000000000000000000" pitchFamily="2" charset="2"/>
            <a:buChar char="Ø"/>
          </a:pPr>
          <a:r>
            <a:rPr lang="en-AU" sz="1100">
              <a:solidFill>
                <a:schemeClr val="dk1"/>
              </a:solidFill>
              <a:effectLst/>
              <a:latin typeface="+mn-lt"/>
              <a:ea typeface="+mn-ea"/>
              <a:cs typeface="+mn-cs"/>
            </a:rPr>
            <a:t>This spreadsheet is a beta version developed by HydraLinc Pty Ltd and made available to the industry.</a:t>
          </a:r>
        </a:p>
        <a:p>
          <a:pPr marL="171450" indent="-171450">
            <a:buFont typeface="Wingdings" panose="05000000000000000000" pitchFamily="2" charset="2"/>
            <a:buChar char="Ø"/>
          </a:pPr>
          <a:r>
            <a:rPr lang="en-AU" sz="1100">
              <a:solidFill>
                <a:schemeClr val="dk1"/>
              </a:solidFill>
              <a:effectLst/>
              <a:latin typeface="+mn-lt"/>
              <a:ea typeface="+mn-ea"/>
              <a:cs typeface="+mn-cs"/>
            </a:rPr>
            <a:t>Please email feedback and/or register for updates: </a:t>
          </a:r>
          <a:r>
            <a:rPr lang="en-AU" sz="1100" b="1">
              <a:solidFill>
                <a:schemeClr val="dk1"/>
              </a:solidFill>
              <a:effectLst/>
              <a:latin typeface="+mn-lt"/>
              <a:ea typeface="+mn-ea"/>
              <a:cs typeface="+mn-cs"/>
            </a:rPr>
            <a:t>paul.o@hydralinc.com</a:t>
          </a:r>
        </a:p>
        <a:p>
          <a:pPr marL="171450" indent="-171450">
            <a:buFont typeface="Wingdings" panose="05000000000000000000" pitchFamily="2" charset="2"/>
            <a:buChar char="Ø"/>
          </a:pPr>
          <a:r>
            <a:rPr lang="en-AU" sz="1100" b="0">
              <a:solidFill>
                <a:schemeClr val="dk1"/>
              </a:solidFill>
              <a:effectLst/>
              <a:latin typeface="+mn-lt"/>
              <a:ea typeface="+mn-ea"/>
              <a:cs typeface="+mn-cs"/>
            </a:rPr>
            <a:t>The original beta version is available at www.hydralinc.com/stuff</a:t>
          </a:r>
        </a:p>
        <a:p>
          <a:endParaRPr lang="en-AU" sz="1100">
            <a:solidFill>
              <a:schemeClr val="dk1"/>
            </a:solidFill>
            <a:effectLst/>
            <a:latin typeface="+mn-lt"/>
            <a:ea typeface="+mn-ea"/>
            <a:cs typeface="+mn-cs"/>
          </a:endParaRPr>
        </a:p>
        <a:p>
          <a:pPr algn="ctr"/>
          <a:r>
            <a:rPr lang="en-AU" sz="1100" b="1" i="1">
              <a:solidFill>
                <a:schemeClr val="dk1"/>
              </a:solidFill>
              <a:effectLst/>
              <a:latin typeface="+mn-lt"/>
              <a:ea typeface="+mn-ea"/>
              <a:cs typeface="+mn-cs"/>
            </a:rPr>
            <a:t>Condition of use: please retain this Overview page with this procedure.</a:t>
          </a:r>
        </a:p>
        <a:p>
          <a:endParaRPr lang="en-AU" sz="1100">
            <a:solidFill>
              <a:schemeClr val="dk1"/>
            </a:solidFill>
            <a:effectLst/>
            <a:latin typeface="+mn-lt"/>
            <a:ea typeface="+mn-ea"/>
            <a:cs typeface="+mn-cs"/>
          </a:endParaRPr>
        </a:p>
        <a:p>
          <a:r>
            <a:rPr lang="en-AU" sz="1100">
              <a:solidFill>
                <a:schemeClr val="dk1"/>
              </a:solidFill>
              <a:effectLst/>
              <a:latin typeface="+mn-lt"/>
              <a:ea typeface="+mn-ea"/>
              <a:cs typeface="+mn-cs"/>
            </a:rPr>
            <a:t>Paul Ollett</a:t>
          </a:r>
        </a:p>
        <a:p>
          <a:r>
            <a:rPr lang="en-AU" sz="1100">
              <a:solidFill>
                <a:schemeClr val="dk1"/>
              </a:solidFill>
              <a:effectLst/>
              <a:latin typeface="+mn-lt"/>
              <a:ea typeface="+mn-ea"/>
              <a:cs typeface="+mn-cs"/>
            </a:rPr>
            <a:t>10</a:t>
          </a:r>
          <a:r>
            <a:rPr lang="en-AU" sz="1100" baseline="0">
              <a:solidFill>
                <a:schemeClr val="dk1"/>
              </a:solidFill>
              <a:effectLst/>
              <a:latin typeface="+mn-lt"/>
              <a:ea typeface="+mn-ea"/>
              <a:cs typeface="+mn-cs"/>
            </a:rPr>
            <a:t> April</a:t>
          </a:r>
          <a:r>
            <a:rPr lang="en-AU" sz="1100">
              <a:solidFill>
                <a:schemeClr val="dk1"/>
              </a:solidFill>
              <a:effectLst/>
              <a:latin typeface="+mn-lt"/>
              <a:ea typeface="+mn-ea"/>
              <a:cs typeface="+mn-cs"/>
            </a:rPr>
            <a:t> 2018</a:t>
          </a:r>
        </a:p>
      </xdr:txBody>
    </xdr:sp>
    <xdr:clientData/>
  </xdr:twoCellAnchor>
  <xdr:twoCellAnchor editAs="oneCell">
    <xdr:from>
      <xdr:col>6</xdr:col>
      <xdr:colOff>25126</xdr:colOff>
      <xdr:row>40</xdr:row>
      <xdr:rowOff>66675</xdr:rowOff>
    </xdr:from>
    <xdr:to>
      <xdr:col>9</xdr:col>
      <xdr:colOff>261446</xdr:colOff>
      <xdr:row>42</xdr:row>
      <xdr:rowOff>19050</xdr:rowOff>
    </xdr:to>
    <xdr:pic>
      <xdr:nvPicPr>
        <xdr:cNvPr id="5" name="Picture 4"/>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0325" b="22764"/>
        <a:stretch/>
      </xdr:blipFill>
      <xdr:spPr>
        <a:xfrm>
          <a:off x="3206476" y="7553325"/>
          <a:ext cx="2065120" cy="333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35378</xdr:colOff>
      <xdr:row>0</xdr:row>
      <xdr:rowOff>0</xdr:rowOff>
    </xdr:from>
    <xdr:to>
      <xdr:col>11</xdr:col>
      <xdr:colOff>527914</xdr:colOff>
      <xdr:row>1</xdr:row>
      <xdr:rowOff>140818</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068" t="20325" r="4606" b="22764"/>
        <a:stretch/>
      </xdr:blipFill>
      <xdr:spPr>
        <a:xfrm>
          <a:off x="6594021" y="0"/>
          <a:ext cx="2520000" cy="440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ln w="28575">
          <a:solidFill>
            <a:srgbClr val="FF0000"/>
          </a:solidFill>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5"/>
  <sheetViews>
    <sheetView showGridLines="0" tabSelected="1" workbookViewId="0">
      <selection activeCell="B2" sqref="B2"/>
    </sheetView>
  </sheetViews>
  <sheetFormatPr defaultRowHeight="15" x14ac:dyDescent="0.25"/>
  <cols>
    <col min="1" max="1" width="1.28515625" customWidth="1"/>
    <col min="2" max="2" width="9.85546875" bestFit="1" customWidth="1"/>
  </cols>
  <sheetData>
    <row r="1" spans="2:10" ht="4.5" customHeight="1" x14ac:dyDescent="0.25"/>
    <row r="2" spans="2:10" x14ac:dyDescent="0.25">
      <c r="B2" s="54" t="s">
        <v>133</v>
      </c>
    </row>
    <row r="4" spans="2:10" x14ac:dyDescent="0.25">
      <c r="B4" s="54" t="s">
        <v>93</v>
      </c>
    </row>
    <row r="5" spans="2:10" x14ac:dyDescent="0.25">
      <c r="B5" t="s">
        <v>95</v>
      </c>
    </row>
    <row r="6" spans="2:10" x14ac:dyDescent="0.25">
      <c r="B6" t="s">
        <v>94</v>
      </c>
    </row>
    <row r="7" spans="2:10" x14ac:dyDescent="0.25">
      <c r="B7" t="s">
        <v>132</v>
      </c>
    </row>
    <row r="10" spans="2:10" x14ac:dyDescent="0.25">
      <c r="B10" s="110"/>
      <c r="C10" s="110"/>
      <c r="D10" s="110"/>
      <c r="E10" s="110"/>
      <c r="F10" s="110"/>
      <c r="G10" s="110"/>
      <c r="H10" s="110"/>
      <c r="I10" s="110"/>
      <c r="J10" s="110"/>
    </row>
    <row r="11" spans="2:10" x14ac:dyDescent="0.25">
      <c r="B11" s="104"/>
      <c r="C11" s="104"/>
      <c r="D11" s="104"/>
      <c r="E11" s="104"/>
      <c r="F11" s="104"/>
      <c r="G11" s="104"/>
      <c r="H11" s="104"/>
      <c r="I11" s="104"/>
      <c r="J11" s="104"/>
    </row>
    <row r="12" spans="2:10" x14ac:dyDescent="0.25">
      <c r="B12" s="104"/>
      <c r="C12" s="104"/>
      <c r="D12" s="104"/>
      <c r="E12" s="104"/>
      <c r="F12" s="104"/>
      <c r="G12" s="104"/>
      <c r="H12" s="104"/>
      <c r="I12" s="104"/>
      <c r="J12" s="104"/>
    </row>
    <row r="13" spans="2:10" x14ac:dyDescent="0.25">
      <c r="B13" s="104"/>
      <c r="C13" s="104"/>
      <c r="D13" s="104"/>
      <c r="E13" s="104"/>
      <c r="F13" s="104"/>
      <c r="G13" s="104"/>
      <c r="H13" s="104"/>
      <c r="I13" s="104"/>
      <c r="J13" s="104"/>
    </row>
    <row r="14" spans="2:10" x14ac:dyDescent="0.25">
      <c r="B14" s="104"/>
      <c r="C14" s="104"/>
      <c r="D14" s="104"/>
      <c r="E14" s="104"/>
      <c r="F14" s="104"/>
      <c r="G14" s="104"/>
      <c r="H14" s="104"/>
      <c r="I14" s="104"/>
      <c r="J14" s="104"/>
    </row>
    <row r="15" spans="2:10" x14ac:dyDescent="0.25">
      <c r="B15" s="110"/>
      <c r="C15" s="110"/>
      <c r="D15" s="110"/>
      <c r="E15" s="110"/>
      <c r="F15" s="110"/>
      <c r="G15" s="110"/>
      <c r="H15" s="110"/>
      <c r="I15" s="110"/>
      <c r="J15" s="110"/>
    </row>
    <row r="16" spans="2:10" x14ac:dyDescent="0.25">
      <c r="B16" s="110"/>
      <c r="C16" s="110"/>
      <c r="D16" s="110"/>
      <c r="E16" s="110"/>
      <c r="F16" s="110"/>
      <c r="G16" s="110"/>
      <c r="H16" s="110"/>
      <c r="I16" s="110"/>
      <c r="J16" s="110"/>
    </row>
    <row r="17" spans="2:10" x14ac:dyDescent="0.25">
      <c r="B17" s="104"/>
      <c r="C17" s="104"/>
      <c r="D17" s="104"/>
      <c r="E17" s="104"/>
      <c r="F17" s="104"/>
      <c r="G17" s="104"/>
      <c r="H17" s="104"/>
      <c r="I17" s="104"/>
      <c r="J17" s="104"/>
    </row>
    <row r="18" spans="2:10" x14ac:dyDescent="0.25">
      <c r="B18" s="104"/>
      <c r="C18" s="104"/>
      <c r="D18" s="104"/>
      <c r="E18" s="104"/>
      <c r="F18" s="104"/>
      <c r="G18" s="104"/>
      <c r="H18" s="104"/>
      <c r="I18" s="104"/>
      <c r="J18" s="104"/>
    </row>
    <row r="19" spans="2:10" x14ac:dyDescent="0.25">
      <c r="B19" s="104"/>
      <c r="C19" s="104"/>
      <c r="D19" s="104"/>
      <c r="E19" s="104"/>
      <c r="F19" s="104"/>
      <c r="G19" s="104"/>
      <c r="H19" s="104"/>
      <c r="I19" s="104"/>
      <c r="J19" s="104"/>
    </row>
    <row r="20" spans="2:10" x14ac:dyDescent="0.25">
      <c r="B20" s="105"/>
      <c r="C20" s="106"/>
      <c r="D20" s="106"/>
      <c r="E20" s="106"/>
      <c r="F20" s="106"/>
      <c r="G20" s="106"/>
      <c r="H20" s="106"/>
      <c r="I20" s="106"/>
      <c r="J20" s="106"/>
    </row>
    <row r="21" spans="2:10" x14ac:dyDescent="0.25">
      <c r="B21" s="107"/>
      <c r="C21" s="107"/>
      <c r="D21" s="107"/>
      <c r="E21" s="107"/>
      <c r="F21" s="107"/>
      <c r="G21" s="107"/>
      <c r="H21" s="107"/>
      <c r="I21" s="107"/>
      <c r="J21" s="107"/>
    </row>
    <row r="22" spans="2:10" x14ac:dyDescent="0.25">
      <c r="B22" s="108"/>
      <c r="C22" s="109"/>
      <c r="D22" s="109"/>
      <c r="E22" s="109"/>
      <c r="F22" s="109"/>
      <c r="G22" s="109"/>
      <c r="H22" s="109"/>
      <c r="I22" s="109"/>
      <c r="J22" s="109"/>
    </row>
    <row r="23" spans="2:10" x14ac:dyDescent="0.25">
      <c r="B23" s="101"/>
      <c r="C23" s="101"/>
      <c r="D23" s="101"/>
      <c r="E23" s="101"/>
      <c r="F23" s="101"/>
      <c r="G23" s="101"/>
      <c r="H23" s="101"/>
      <c r="I23" s="101"/>
      <c r="J23" s="101"/>
    </row>
    <row r="24" spans="2:10" x14ac:dyDescent="0.25">
      <c r="B24" s="102"/>
      <c r="C24" s="102"/>
      <c r="D24" s="102"/>
      <c r="E24" s="102"/>
      <c r="F24" s="102"/>
      <c r="G24" s="102"/>
      <c r="H24" s="102"/>
      <c r="I24" s="102"/>
      <c r="J24" s="102"/>
    </row>
    <row r="25" spans="2:10" x14ac:dyDescent="0.25">
      <c r="B25" s="103"/>
      <c r="C25" s="103"/>
      <c r="D25" s="103"/>
      <c r="E25" s="103"/>
      <c r="F25" s="103"/>
      <c r="G25" s="103"/>
      <c r="H25" s="103"/>
      <c r="I25" s="103"/>
      <c r="J25" s="103"/>
    </row>
  </sheetData>
  <sheetProtection algorithmName="SHA-512" hashValue="keJvEefTECYrCEJlhbvI8KiAVtXcEOc7p6RRBIq/bCCDnOWtfIZlRIfezn/KOIE6AVVzzaBMR9HsnrcasHzTSw==" saltValue="ceu/acIrNJelmXuBtc87Kg==" spinCount="100000" sheet="1" objects="1" scenarios="1" selectLockedCells="1"/>
  <mergeCells count="16">
    <mergeCell ref="B16:J16"/>
    <mergeCell ref="B15:J15"/>
    <mergeCell ref="B10:J10"/>
    <mergeCell ref="B11:J11"/>
    <mergeCell ref="B12:J12"/>
    <mergeCell ref="B13:J13"/>
    <mergeCell ref="B14:J14"/>
    <mergeCell ref="B23:J23"/>
    <mergeCell ref="B24:J24"/>
    <mergeCell ref="B25:J25"/>
    <mergeCell ref="B17:J17"/>
    <mergeCell ref="B18:J18"/>
    <mergeCell ref="B19:J19"/>
    <mergeCell ref="B20:J20"/>
    <mergeCell ref="B21:J21"/>
    <mergeCell ref="B22:J22"/>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46"/>
  <sheetViews>
    <sheetView showGridLines="0" zoomScale="70" zoomScaleNormal="70" zoomScalePageLayoutView="70" workbookViewId="0">
      <selection activeCell="C14" sqref="C14:E14"/>
    </sheetView>
  </sheetViews>
  <sheetFormatPr defaultColWidth="9.140625" defaultRowHeight="12.75" x14ac:dyDescent="0.2"/>
  <cols>
    <col min="1" max="1" width="2.140625" style="4" customWidth="1"/>
    <col min="2" max="2" width="21.28515625" style="4" customWidth="1"/>
    <col min="3" max="4" width="13.42578125" style="4" customWidth="1"/>
    <col min="5" max="5" width="15.5703125" style="4" customWidth="1"/>
    <col min="6" max="6" width="1.7109375" style="4" customWidth="1"/>
    <col min="7" max="7" width="21" style="4" customWidth="1"/>
    <col min="8" max="8" width="9.7109375" style="4" customWidth="1"/>
    <col min="9" max="9" width="11.140625" style="4" customWidth="1"/>
    <col min="10" max="10" width="9" style="4" customWidth="1"/>
    <col min="11" max="11" width="10.28515625" style="4" customWidth="1"/>
    <col min="12" max="12" width="9.42578125" style="4" customWidth="1"/>
    <col min="13" max="14" width="9.140625" style="4"/>
    <col min="15" max="16" width="9.140625" style="4" customWidth="1"/>
    <col min="17" max="16384" width="9.140625" style="4"/>
  </cols>
  <sheetData>
    <row r="1" spans="2:15" ht="23.25" x14ac:dyDescent="0.35">
      <c r="B1" s="66" t="s">
        <v>105</v>
      </c>
    </row>
    <row r="2" spans="2:15" s="1" customFormat="1" ht="16.5" thickBot="1" x14ac:dyDescent="0.3">
      <c r="B2" s="12" t="s">
        <v>0</v>
      </c>
      <c r="C2" s="111" t="s">
        <v>110</v>
      </c>
      <c r="D2" s="111"/>
      <c r="E2" s="111"/>
      <c r="F2" s="4" t="s">
        <v>40</v>
      </c>
      <c r="G2" s="4"/>
      <c r="H2" s="4"/>
      <c r="I2" s="4"/>
      <c r="J2" s="4"/>
      <c r="K2" s="4"/>
      <c r="L2" s="4"/>
    </row>
    <row r="3" spans="2:15" s="1" customFormat="1" ht="15.75" x14ac:dyDescent="0.25">
      <c r="B3" s="12" t="s">
        <v>54</v>
      </c>
      <c r="C3" s="112" t="s">
        <v>96</v>
      </c>
      <c r="D3" s="112"/>
      <c r="E3" s="112"/>
      <c r="F3" s="4" t="s">
        <v>40</v>
      </c>
      <c r="G3" s="60" t="s">
        <v>90</v>
      </c>
      <c r="H3" s="61"/>
      <c r="I3" s="61"/>
      <c r="J3" s="62"/>
      <c r="K3" s="4"/>
      <c r="L3" s="4"/>
    </row>
    <row r="4" spans="2:15" s="2" customFormat="1" ht="15.75" x14ac:dyDescent="0.25">
      <c r="B4" s="12" t="s">
        <v>2</v>
      </c>
      <c r="C4" s="112" t="s">
        <v>97</v>
      </c>
      <c r="D4" s="112"/>
      <c r="E4" s="112"/>
      <c r="F4" s="4" t="s">
        <v>40</v>
      </c>
      <c r="G4" s="22" t="s">
        <v>44</v>
      </c>
      <c r="H4" s="5"/>
      <c r="I4" s="5"/>
      <c r="J4" s="23"/>
      <c r="K4" s="4"/>
      <c r="L4" s="4"/>
    </row>
    <row r="5" spans="2:15" ht="15.75" x14ac:dyDescent="0.25">
      <c r="B5" s="12" t="s">
        <v>1</v>
      </c>
      <c r="C5" s="112" t="s">
        <v>106</v>
      </c>
      <c r="D5" s="112"/>
      <c r="E5" s="112"/>
      <c r="F5" s="4" t="s">
        <v>40</v>
      </c>
      <c r="G5" s="32" t="s">
        <v>26</v>
      </c>
      <c r="H5" s="10" t="s">
        <v>15</v>
      </c>
      <c r="I5" s="10" t="s">
        <v>23</v>
      </c>
      <c r="J5" s="28" t="s">
        <v>16</v>
      </c>
    </row>
    <row r="6" spans="2:15" ht="15.75" x14ac:dyDescent="0.25">
      <c r="B6" s="12" t="s">
        <v>53</v>
      </c>
      <c r="C6" s="112" t="s">
        <v>107</v>
      </c>
      <c r="D6" s="112"/>
      <c r="E6" s="112"/>
      <c r="F6" s="4" t="s">
        <v>40</v>
      </c>
      <c r="G6" s="27" t="s">
        <v>46</v>
      </c>
      <c r="H6" s="15">
        <v>1</v>
      </c>
      <c r="I6" s="15">
        <v>0.5</v>
      </c>
      <c r="J6" s="33">
        <v>0.25</v>
      </c>
      <c r="K6" s="31"/>
    </row>
    <row r="7" spans="2:15" ht="15.75" x14ac:dyDescent="0.25">
      <c r="B7" s="12" t="s">
        <v>116</v>
      </c>
      <c r="C7" s="126">
        <v>43178</v>
      </c>
      <c r="D7" s="112"/>
      <c r="E7" s="112"/>
      <c r="F7" s="5" t="s">
        <v>40</v>
      </c>
      <c r="G7" s="27" t="s">
        <v>47</v>
      </c>
      <c r="H7" s="15">
        <v>0.2</v>
      </c>
      <c r="I7" s="15">
        <v>0.1</v>
      </c>
      <c r="J7" s="33">
        <v>0</v>
      </c>
      <c r="K7" s="31"/>
    </row>
    <row r="8" spans="2:15" ht="15" thickBot="1" x14ac:dyDescent="0.3">
      <c r="B8" s="122" t="s">
        <v>117</v>
      </c>
      <c r="C8" s="123"/>
      <c r="F8" s="5" t="s">
        <v>40</v>
      </c>
      <c r="G8" s="29" t="s">
        <v>48</v>
      </c>
      <c r="H8" s="34">
        <v>0.1</v>
      </c>
      <c r="I8" s="34">
        <v>0</v>
      </c>
      <c r="J8" s="35">
        <v>0</v>
      </c>
      <c r="K8" s="31"/>
    </row>
    <row r="9" spans="2:15" ht="13.5" thickBot="1" x14ac:dyDescent="0.25">
      <c r="B9" s="121" t="s">
        <v>104</v>
      </c>
      <c r="C9" s="121"/>
      <c r="D9" s="121"/>
      <c r="E9" s="121"/>
      <c r="F9" s="5" t="s">
        <v>40</v>
      </c>
      <c r="M9" s="14"/>
      <c r="N9" s="5"/>
    </row>
    <row r="10" spans="2:15" x14ac:dyDescent="0.2">
      <c r="B10" s="60" t="s">
        <v>87</v>
      </c>
      <c r="C10" s="61"/>
      <c r="D10" s="61"/>
      <c r="E10" s="62"/>
      <c r="F10" s="5" t="s">
        <v>40</v>
      </c>
      <c r="G10" s="60" t="s">
        <v>91</v>
      </c>
      <c r="H10" s="61"/>
      <c r="I10" s="61"/>
      <c r="J10" s="61"/>
      <c r="K10" s="61"/>
      <c r="L10" s="62"/>
      <c r="M10" s="14"/>
    </row>
    <row r="11" spans="2:15" ht="15" customHeight="1" x14ac:dyDescent="0.25">
      <c r="B11" s="22" t="s">
        <v>39</v>
      </c>
      <c r="C11" s="142">
        <v>15</v>
      </c>
      <c r="D11" s="142"/>
      <c r="E11" s="23" t="s">
        <v>56</v>
      </c>
      <c r="F11" s="5" t="s">
        <v>40</v>
      </c>
      <c r="G11" s="22" t="s">
        <v>50</v>
      </c>
      <c r="H11" s="7" t="s">
        <v>28</v>
      </c>
      <c r="I11" s="7" t="s">
        <v>29</v>
      </c>
      <c r="J11" s="7" t="s">
        <v>30</v>
      </c>
      <c r="K11" s="7" t="s">
        <v>31</v>
      </c>
      <c r="L11" s="36" t="s">
        <v>32</v>
      </c>
      <c r="M11" s="14"/>
    </row>
    <row r="12" spans="2:15" ht="15" customHeight="1" x14ac:dyDescent="0.2">
      <c r="B12" s="22" t="s">
        <v>60</v>
      </c>
      <c r="C12" s="112" t="s">
        <v>100</v>
      </c>
      <c r="D12" s="112"/>
      <c r="E12" s="23" t="s">
        <v>55</v>
      </c>
      <c r="F12" s="5" t="s">
        <v>40</v>
      </c>
      <c r="G12" s="22" t="s">
        <v>27</v>
      </c>
      <c r="H12" s="51" t="s">
        <v>66</v>
      </c>
      <c r="I12" s="51" t="s">
        <v>65</v>
      </c>
      <c r="J12" s="52" t="s">
        <v>64</v>
      </c>
      <c r="K12" s="51" t="s">
        <v>63</v>
      </c>
      <c r="L12" s="53" t="s">
        <v>33</v>
      </c>
    </row>
    <row r="13" spans="2:15" x14ac:dyDescent="0.2">
      <c r="B13" s="22" t="s">
        <v>98</v>
      </c>
      <c r="C13" s="55"/>
      <c r="D13" s="55"/>
      <c r="E13" s="23"/>
      <c r="F13" s="5" t="s">
        <v>40</v>
      </c>
      <c r="G13" s="27" t="s">
        <v>34</v>
      </c>
      <c r="H13" s="8" t="s">
        <v>41</v>
      </c>
      <c r="I13" s="8" t="s">
        <v>41</v>
      </c>
      <c r="J13" s="8" t="s">
        <v>41</v>
      </c>
      <c r="K13" s="8" t="s">
        <v>41</v>
      </c>
      <c r="L13" s="21" t="s">
        <v>42</v>
      </c>
    </row>
    <row r="14" spans="2:15" ht="15" customHeight="1" x14ac:dyDescent="0.2">
      <c r="B14" s="22" t="s">
        <v>24</v>
      </c>
      <c r="C14" s="111" t="s">
        <v>102</v>
      </c>
      <c r="D14" s="111"/>
      <c r="E14" s="124"/>
      <c r="F14" s="5" t="s">
        <v>40</v>
      </c>
      <c r="G14" s="27" t="s">
        <v>35</v>
      </c>
      <c r="H14" s="8" t="s">
        <v>41</v>
      </c>
      <c r="I14" s="8" t="s">
        <v>41</v>
      </c>
      <c r="J14" s="8" t="s">
        <v>41</v>
      </c>
      <c r="K14" s="8" t="s">
        <v>42</v>
      </c>
      <c r="L14" s="21" t="s">
        <v>42</v>
      </c>
    </row>
    <row r="15" spans="2:15" ht="15" customHeight="1" x14ac:dyDescent="0.2">
      <c r="B15" s="22" t="s">
        <v>61</v>
      </c>
      <c r="C15" s="112" t="s">
        <v>62</v>
      </c>
      <c r="D15" s="112"/>
      <c r="E15" s="125"/>
      <c r="F15" s="5" t="s">
        <v>40</v>
      </c>
      <c r="G15" s="27" t="s">
        <v>36</v>
      </c>
      <c r="H15" s="8" t="s">
        <v>41</v>
      </c>
      <c r="I15" s="8" t="s">
        <v>41</v>
      </c>
      <c r="J15" s="8" t="s">
        <v>41</v>
      </c>
      <c r="K15" s="8" t="s">
        <v>42</v>
      </c>
      <c r="L15" s="21" t="s">
        <v>43</v>
      </c>
      <c r="O15" s="3"/>
    </row>
    <row r="16" spans="2:15" ht="15.75" customHeight="1" x14ac:dyDescent="0.2">
      <c r="B16" s="27" t="s">
        <v>82</v>
      </c>
      <c r="C16" s="117">
        <v>1.35</v>
      </c>
      <c r="D16" s="117"/>
      <c r="E16" s="99" t="s">
        <v>81</v>
      </c>
      <c r="F16" s="5" t="s">
        <v>40</v>
      </c>
      <c r="G16" s="27" t="s">
        <v>37</v>
      </c>
      <c r="H16" s="8" t="s">
        <v>41</v>
      </c>
      <c r="I16" s="8" t="s">
        <v>41</v>
      </c>
      <c r="J16" s="8" t="s">
        <v>42</v>
      </c>
      <c r="K16" s="8" t="s">
        <v>43</v>
      </c>
      <c r="L16" s="21" t="s">
        <v>43</v>
      </c>
    </row>
    <row r="17" spans="2:13" ht="13.5" thickBot="1" x14ac:dyDescent="0.25">
      <c r="B17" s="27" t="s">
        <v>83</v>
      </c>
      <c r="C17" s="117">
        <v>1.35</v>
      </c>
      <c r="D17" s="117"/>
      <c r="E17" s="99" t="s">
        <v>81</v>
      </c>
      <c r="F17" s="5" t="s">
        <v>40</v>
      </c>
      <c r="G17" s="29" t="s">
        <v>38</v>
      </c>
      <c r="H17" s="20" t="s">
        <v>41</v>
      </c>
      <c r="I17" s="20" t="s">
        <v>42</v>
      </c>
      <c r="J17" s="20" t="s">
        <v>43</v>
      </c>
      <c r="K17" s="20" t="s">
        <v>43</v>
      </c>
      <c r="L17" s="37" t="s">
        <v>43</v>
      </c>
      <c r="M17" s="14"/>
    </row>
    <row r="18" spans="2:13" ht="13.5" thickBot="1" x14ac:dyDescent="0.25">
      <c r="B18" s="27" t="s">
        <v>74</v>
      </c>
      <c r="C18" s="118">
        <f>C16/C17</f>
        <v>1</v>
      </c>
      <c r="D18" s="118"/>
      <c r="E18" s="23" t="s">
        <v>86</v>
      </c>
      <c r="F18" s="5" t="s">
        <v>40</v>
      </c>
    </row>
    <row r="19" spans="2:13" ht="14.25" x14ac:dyDescent="0.25">
      <c r="B19" s="27" t="s">
        <v>49</v>
      </c>
      <c r="C19" s="119">
        <v>1.5</v>
      </c>
      <c r="D19" s="119"/>
      <c r="E19" s="23" t="s">
        <v>79</v>
      </c>
      <c r="F19" s="4" t="s">
        <v>40</v>
      </c>
      <c r="G19" s="63" t="s">
        <v>92</v>
      </c>
      <c r="H19" s="61"/>
      <c r="I19" s="61"/>
      <c r="J19" s="62"/>
    </row>
    <row r="20" spans="2:13" x14ac:dyDescent="0.2">
      <c r="B20" s="22" t="s">
        <v>99</v>
      </c>
      <c r="C20" s="5"/>
      <c r="D20" s="5"/>
      <c r="E20" s="65"/>
      <c r="F20" s="4" t="s">
        <v>40</v>
      </c>
      <c r="G20" s="22" t="s">
        <v>76</v>
      </c>
      <c r="H20" s="5"/>
      <c r="I20" s="5"/>
      <c r="J20" s="23"/>
    </row>
    <row r="21" spans="2:13" ht="15.75" customHeight="1" x14ac:dyDescent="0.2">
      <c r="B21" s="22" t="s">
        <v>24</v>
      </c>
      <c r="C21" s="111" t="s">
        <v>103</v>
      </c>
      <c r="D21" s="111"/>
      <c r="E21" s="124"/>
      <c r="F21" s="4" t="s">
        <v>40</v>
      </c>
      <c r="G21" s="38" t="s">
        <v>75</v>
      </c>
      <c r="H21" s="10" t="s">
        <v>15</v>
      </c>
      <c r="I21" s="10" t="s">
        <v>23</v>
      </c>
      <c r="J21" s="28" t="s">
        <v>16</v>
      </c>
    </row>
    <row r="22" spans="2:13" ht="15" customHeight="1" x14ac:dyDescent="0.2">
      <c r="B22" s="22" t="s">
        <v>3</v>
      </c>
      <c r="C22" s="112" t="s">
        <v>62</v>
      </c>
      <c r="D22" s="112"/>
      <c r="E22" s="125"/>
      <c r="F22" s="4" t="s">
        <v>40</v>
      </c>
      <c r="G22" s="18" t="s">
        <v>43</v>
      </c>
      <c r="H22" s="6">
        <v>1</v>
      </c>
      <c r="I22" s="6">
        <v>0.6</v>
      </c>
      <c r="J22" s="39">
        <v>0.25</v>
      </c>
      <c r="K22" s="14"/>
    </row>
    <row r="23" spans="2:13" ht="14.25" x14ac:dyDescent="0.25">
      <c r="B23" s="27" t="s">
        <v>51</v>
      </c>
      <c r="C23" s="117">
        <v>60</v>
      </c>
      <c r="D23" s="117"/>
      <c r="E23" s="23" t="s">
        <v>80</v>
      </c>
      <c r="F23" s="4" t="s">
        <v>40</v>
      </c>
      <c r="G23" s="18" t="s">
        <v>42</v>
      </c>
      <c r="H23" s="6">
        <v>0.6</v>
      </c>
      <c r="I23" s="6">
        <v>0.4</v>
      </c>
      <c r="J23" s="39">
        <v>0.15</v>
      </c>
      <c r="K23" s="14"/>
    </row>
    <row r="24" spans="2:13" ht="13.5" thickBot="1" x14ac:dyDescent="0.25">
      <c r="B24" s="29" t="s">
        <v>84</v>
      </c>
      <c r="C24" s="120">
        <v>2</v>
      </c>
      <c r="D24" s="120"/>
      <c r="E24" s="24" t="s">
        <v>85</v>
      </c>
      <c r="F24" s="4" t="s">
        <v>40</v>
      </c>
      <c r="G24" s="19" t="s">
        <v>41</v>
      </c>
      <c r="H24" s="34">
        <v>0.25</v>
      </c>
      <c r="I24" s="34">
        <v>0.15</v>
      </c>
      <c r="J24" s="35">
        <v>0</v>
      </c>
      <c r="K24" s="14"/>
    </row>
    <row r="25" spans="2:13" ht="13.5" thickBot="1" x14ac:dyDescent="0.25"/>
    <row r="26" spans="2:13" x14ac:dyDescent="0.2">
      <c r="B26" s="60" t="s">
        <v>88</v>
      </c>
      <c r="C26" s="61"/>
      <c r="D26" s="61"/>
      <c r="E26" s="62"/>
      <c r="G26" s="63" t="s">
        <v>108</v>
      </c>
      <c r="H26" s="113" t="s">
        <v>58</v>
      </c>
      <c r="I26" s="114"/>
      <c r="J26" s="115" t="s">
        <v>59</v>
      </c>
      <c r="K26" s="116"/>
    </row>
    <row r="27" spans="2:13" x14ac:dyDescent="0.2">
      <c r="B27" s="22" t="s">
        <v>57</v>
      </c>
      <c r="C27" s="46" t="s">
        <v>72</v>
      </c>
      <c r="D27" s="46" t="s">
        <v>73</v>
      </c>
      <c r="E27" s="23"/>
      <c r="F27" s="92"/>
      <c r="G27" s="27" t="s">
        <v>11</v>
      </c>
      <c r="H27" s="16" t="str">
        <f>C32</f>
        <v>MED</v>
      </c>
      <c r="I27" s="47" t="s">
        <v>25</v>
      </c>
      <c r="J27" s="17" t="str">
        <f>D32</f>
        <v>MED</v>
      </c>
      <c r="K27" s="40" t="s">
        <v>45</v>
      </c>
    </row>
    <row r="28" spans="2:13" x14ac:dyDescent="0.2">
      <c r="B28" s="27" t="s">
        <v>52</v>
      </c>
      <c r="C28" s="100" t="s">
        <v>21</v>
      </c>
      <c r="D28" s="100" t="s">
        <v>20</v>
      </c>
      <c r="E28" s="23" t="s">
        <v>5</v>
      </c>
      <c r="G28" s="27" t="s">
        <v>12</v>
      </c>
      <c r="H28" s="9" t="str">
        <f>IF($C$32="HIGH",$C36,IF($C$32="MED",$D36,IF($C$32="LOW",$E36,"NULL ")))</f>
        <v>Low</v>
      </c>
      <c r="I28" s="48">
        <f>IF($C$16&lt;$C$19,INDEX($H$5:$J$8,2,MATCH($H28,$H$5:$J$5,0)),IF(AND($C$19&lt;=$C$16,$C$16&lt;=3*$C$19),INDEX($H$5:$J$8,3,MATCH($H28,$H$5:$J$5,0)),IF($C$16&gt;3*$C$19,INDEX($H$5:$J$8,4,MATCH($H28,$H$5:$J$5,0))," ")))</f>
        <v>0.25</v>
      </c>
      <c r="J28" s="10" t="str">
        <f>IF($D$32="HIGH",$C36,IF($D$32="MED",$D36,IF($D$32="LOW",$E36," NULL")))</f>
        <v>Low</v>
      </c>
      <c r="K28" s="41">
        <f>IF(INDEX($H$13:$L$17,IF($C$24&lt;0.1,5,IF($C$24&lt;0.5,4,IF($C$24&lt;1,3,IF($C$24&lt;3,2,1)))),IF($C$23&lt;=0.04,1,IF($C$23&lt;2,2,IF($C$23&lt;63,3,IF($C$23&lt;200,4,5)))))=$G$22,INDEX($H$21:$J$24,2,MATCH($J28,$H$21:$J$21,0)),IF(INDEX($H$13:$L$17,IF($C$24&lt;0.1,5,IF($C$24&lt;0.5,4,IF($C$24&lt;1,3,IF($C$24&lt;3,2,1)))),IF($C$23&lt;=0.04,1,IF($C$23&lt;2,2,IF($C$23&lt;63,3,IF($C$23&lt;200,4,5)))))=$G$23,INDEX($H$21:$J$24,3,MATCH($J28,$H$21:$J$21,0)),IF(INDEX($H$13:$L$17,IF($C$24&lt;0.1,5,IF($C$24&lt;0.5,4,IF($C$24&lt;1,3,IF($C$24&lt;3,2,1)))),IF($C$23&lt;=0.04,1,IF($C$23&lt;2,2,IF($C$23&lt;63,3,IF($C$23&lt;200,4,5)))))=$G$24,INDEX($H$21:$J$24,4,MATCH($J28,$H$21:$J$21,0))," ")))</f>
        <v>0</v>
      </c>
    </row>
    <row r="29" spans="2:13" x14ac:dyDescent="0.2">
      <c r="B29" s="27" t="s">
        <v>4</v>
      </c>
      <c r="C29" s="100" t="s">
        <v>21</v>
      </c>
      <c r="D29" s="100" t="s">
        <v>21</v>
      </c>
      <c r="E29" s="23" t="s">
        <v>6</v>
      </c>
      <c r="G29" s="27" t="s">
        <v>14</v>
      </c>
      <c r="H29" s="9" t="str">
        <f>IF($C$32="HIGH",$C37,IF($C$32="MED",$D37,IF($C$32="LOW",$E37,"NULL ")))</f>
        <v>Med</v>
      </c>
      <c r="I29" s="48">
        <f>IF($C$16&lt;$C$19,INDEX($H$5:$J$8,2,MATCH($H29,$H$5:$J$5,0)),IF(AND($C$19&lt;=$C$16,$C$16&lt;=3*$C$19),INDEX($H$5:$J$8,3,MATCH($H29,$H$5:$J$5,0)),IF($C$16&gt;3*$C$19,INDEX($H$5:$J$8,4,MATCH($H29,$H$5:$J$5,0))," ")))</f>
        <v>0.5</v>
      </c>
      <c r="J29" s="10" t="str">
        <f>IF($D$32="HIGH",$C37,IF($D$32="MED",$D37,IF($D$32="LOW",$E37,"NULL ")))</f>
        <v>Med</v>
      </c>
      <c r="K29" s="41">
        <f>IF(INDEX($H$13:$L$17,IF($C$24&lt;0.1,5,IF($C$24&lt;0.5,4,IF($C$24&lt;1,3,IF($C$24&lt;3,2,1)))),IF($C$23&lt;=0.04,1,IF($C$23&lt;2,2,IF($C$23&lt;63,3,IF($C$23&lt;200,4,5)))))=$G$22,INDEX($H$21:$J$24,2,MATCH($J29,$H$21:$J$21,0)),IF(INDEX($H$13:$L$17,IF($C$24&lt;0.1,5,IF($C$24&lt;0.5,4,IF($C$24&lt;1,3,IF($C$24&lt;3,2,1)))),IF($C$23&lt;=0.04,1,IF($C$23&lt;2,2,IF($C$23&lt;63,3,IF($C$23&lt;200,4,5)))))=$G$23,INDEX($H$21:$J$24,3,MATCH($J29,$H$21:$J$21,0)),IF(INDEX($H$13:$L$17,IF($C$24&lt;0.1,5,IF($C$24&lt;0.5,4,IF($C$24&lt;1,3,IF($C$24&lt;3,2,1)))),IF($C$23&lt;=0.04,1,IF($C$23&lt;2,2,IF($C$23&lt;63,3,IF($C$23&lt;200,4,5)))))=$G$24,INDEX($H$21:$J$24,4,MATCH($J29,$H$21:$J$21,0))," ")))</f>
        <v>0.15</v>
      </c>
    </row>
    <row r="30" spans="2:13" ht="13.5" thickBot="1" x14ac:dyDescent="0.25">
      <c r="B30" s="27" t="s">
        <v>7</v>
      </c>
      <c r="C30" s="100" t="s">
        <v>20</v>
      </c>
      <c r="D30" s="100" t="s">
        <v>22</v>
      </c>
      <c r="E30" s="23" t="s">
        <v>8</v>
      </c>
      <c r="G30" s="29" t="s">
        <v>13</v>
      </c>
      <c r="H30" s="42" t="str">
        <f>IF($C$32="HIGH",$C38,IF($C$32="MED",$D38,IF($C$32="LOW",$E38,"NULL ")))</f>
        <v>High</v>
      </c>
      <c r="I30" s="49">
        <f>IF($C$16&lt;$C$19,INDEX($H$5:$J$8,2,MATCH($H30,$H$5:$J$5,0)),IF(AND($C$19&lt;=$C$16,$C$16&lt;=3*$C$19),INDEX($H$5:$J$8,3,MATCH($H30,$H$5:$J$5,0)),IF($C$16&gt;3*$C$19,INDEX($H$5:$J$8,4,MATCH($H30,$H$5:$J$5,0))," ")))</f>
        <v>1</v>
      </c>
      <c r="J30" s="30" t="str">
        <f>IF($D$32="HIGH",$C38,IF($D$32="MED",$D38,IF($D$32="LOW",$E38,"NULL ")))</f>
        <v>High</v>
      </c>
      <c r="K30" s="43">
        <f>IF(INDEX($H$13:$L$17,IF($C$24&lt;0.1,5,IF($C$24&lt;0.5,4,IF($C$24&lt;1,3,IF($C$24&lt;3,2,1)))),IF($C$23&lt;=0.04,1,IF($C$23&lt;2,2,IF($C$23&lt;63,3,IF($C$23&lt;200,4,5)))))=$G$22,INDEX($H$21:$J$24,2,MATCH($J30,$H$21:$J$21,0)),IF(INDEX($H$13:$L$17,IF($C$24&lt;0.1,5,IF($C$24&lt;0.5,4,IF($C$24&lt;1,3,IF($C$24&lt;3,2,1)))),IF($C$23&lt;=0.04,1,IF($C$23&lt;2,2,IF($C$23&lt;63,3,IF($C$23&lt;200,4,5)))))=$G$23,INDEX($H$21:$J$24,3,MATCH($J30,$H$21:$J$21,0)),IF(INDEX($H$13:$L$17,IF($C$24&lt;0.1,5,IF($C$24&lt;0.5,4,IF($C$24&lt;1,3,IF($C$24&lt;3,2,1)))),IF($C$23&lt;=0.04,1,IF($C$23&lt;2,2,IF($C$23&lt;63,3,IF($C$23&lt;200,4,5)))))=$G$24,INDEX($H$21:$J$24,4,MATCH($J30,$H$21:$J$21,0))," ")))</f>
        <v>0.25</v>
      </c>
    </row>
    <row r="31" spans="2:13" ht="13.5" thickBot="1" x14ac:dyDescent="0.25">
      <c r="B31" s="27" t="s">
        <v>9</v>
      </c>
      <c r="C31" s="13" t="str">
        <f>C28&amp;C29&amp;C30</f>
        <v>MMH</v>
      </c>
      <c r="D31" s="13" t="str">
        <f>D28&amp;D29&amp;D30</f>
        <v>HML</v>
      </c>
      <c r="E31" s="23"/>
    </row>
    <row r="32" spans="2:13" ht="13.5" thickBot="1" x14ac:dyDescent="0.25">
      <c r="B32" s="29" t="s">
        <v>69</v>
      </c>
      <c r="C32" s="25" t="str">
        <f>VLOOKUP(C31,dbase!$J$3:$K$29,2,0)</f>
        <v>MED</v>
      </c>
      <c r="D32" s="25" t="str">
        <f>VLOOKUP(D31,dbase!$J$3:$K$29,2,0)</f>
        <v>MED</v>
      </c>
      <c r="E32" s="24" t="s">
        <v>10</v>
      </c>
      <c r="G32" s="50" t="s">
        <v>101</v>
      </c>
      <c r="H32" s="44"/>
      <c r="I32" s="44"/>
      <c r="J32" s="44"/>
      <c r="K32" s="44"/>
      <c r="L32" s="45"/>
    </row>
    <row r="33" spans="2:12" ht="13.5" thickBot="1" x14ac:dyDescent="0.25">
      <c r="B33" s="14"/>
      <c r="G33" s="136" t="s">
        <v>111</v>
      </c>
      <c r="H33" s="137"/>
      <c r="I33" s="137"/>
      <c r="J33" s="137"/>
      <c r="K33" s="137"/>
      <c r="L33" s="138"/>
    </row>
    <row r="34" spans="2:12" x14ac:dyDescent="0.2">
      <c r="B34" s="60" t="s">
        <v>89</v>
      </c>
      <c r="C34" s="61"/>
      <c r="D34" s="61"/>
      <c r="E34" s="62"/>
      <c r="G34" s="139" t="s">
        <v>112</v>
      </c>
      <c r="H34" s="140"/>
      <c r="I34" s="140"/>
      <c r="J34" s="140"/>
      <c r="K34" s="140"/>
      <c r="L34" s="141"/>
    </row>
    <row r="35" spans="2:12" x14ac:dyDescent="0.2">
      <c r="B35" s="27" t="s">
        <v>11</v>
      </c>
      <c r="C35" s="11" t="s">
        <v>18</v>
      </c>
      <c r="D35" s="11" t="s">
        <v>19</v>
      </c>
      <c r="E35" s="26" t="s">
        <v>17</v>
      </c>
      <c r="G35" s="64" t="s">
        <v>113</v>
      </c>
      <c r="H35" s="67"/>
      <c r="I35" s="67"/>
      <c r="J35" s="67"/>
      <c r="K35" s="67"/>
      <c r="L35" s="68"/>
    </row>
    <row r="36" spans="2:12" x14ac:dyDescent="0.2">
      <c r="B36" s="27" t="s">
        <v>12</v>
      </c>
      <c r="C36" s="56" t="s">
        <v>23</v>
      </c>
      <c r="D36" s="56" t="s">
        <v>16</v>
      </c>
      <c r="E36" s="57" t="s">
        <v>16</v>
      </c>
      <c r="G36" s="133" t="s">
        <v>109</v>
      </c>
      <c r="H36" s="134"/>
      <c r="I36" s="134"/>
      <c r="J36" s="134"/>
      <c r="K36" s="134"/>
      <c r="L36" s="135"/>
    </row>
    <row r="37" spans="2:12" x14ac:dyDescent="0.2">
      <c r="B37" s="27" t="s">
        <v>14</v>
      </c>
      <c r="C37" s="56" t="s">
        <v>15</v>
      </c>
      <c r="D37" s="56" t="s">
        <v>23</v>
      </c>
      <c r="E37" s="57" t="s">
        <v>16</v>
      </c>
      <c r="G37" s="130" t="s">
        <v>114</v>
      </c>
      <c r="H37" s="131"/>
      <c r="I37" s="131"/>
      <c r="J37" s="131"/>
      <c r="K37" s="131"/>
      <c r="L37" s="132"/>
    </row>
    <row r="38" spans="2:12" ht="13.5" thickBot="1" x14ac:dyDescent="0.25">
      <c r="B38" s="29" t="s">
        <v>13</v>
      </c>
      <c r="C38" s="58" t="s">
        <v>15</v>
      </c>
      <c r="D38" s="58" t="s">
        <v>15</v>
      </c>
      <c r="E38" s="59" t="s">
        <v>23</v>
      </c>
      <c r="G38" s="127" t="s">
        <v>115</v>
      </c>
      <c r="H38" s="128"/>
      <c r="I38" s="128"/>
      <c r="J38" s="128"/>
      <c r="K38" s="128"/>
      <c r="L38" s="129"/>
    </row>
    <row r="39" spans="2:12" x14ac:dyDescent="0.2">
      <c r="H39" s="5"/>
      <c r="I39" s="5"/>
      <c r="J39" s="5"/>
      <c r="K39" s="5"/>
      <c r="L39" s="5"/>
    </row>
    <row r="40" spans="2:12" ht="15.75" customHeight="1" x14ac:dyDescent="0.2">
      <c r="B40" s="5"/>
      <c r="C40" s="5"/>
      <c r="D40" s="5"/>
      <c r="E40" s="5"/>
      <c r="F40" s="5"/>
      <c r="G40" s="5"/>
      <c r="H40" s="5"/>
      <c r="I40" s="5"/>
      <c r="J40" s="5"/>
      <c r="K40" s="5"/>
      <c r="L40" s="5"/>
    </row>
    <row r="41" spans="2:12" x14ac:dyDescent="0.2">
      <c r="B41" s="31"/>
      <c r="C41" s="5"/>
      <c r="D41" s="5"/>
      <c r="E41" s="5"/>
      <c r="F41" s="5"/>
      <c r="G41" s="5"/>
      <c r="H41" s="5"/>
      <c r="I41" s="5"/>
      <c r="J41" s="5"/>
      <c r="K41" s="5"/>
      <c r="L41" s="5"/>
    </row>
    <row r="42" spans="2:12" x14ac:dyDescent="0.2">
      <c r="B42" s="69"/>
      <c r="C42" s="5"/>
      <c r="D42" s="5"/>
      <c r="E42" s="5"/>
      <c r="G42" s="5"/>
      <c r="H42" s="5"/>
      <c r="I42" s="5"/>
      <c r="J42" s="5"/>
      <c r="K42" s="5"/>
      <c r="L42" s="5"/>
    </row>
    <row r="43" spans="2:12" x14ac:dyDescent="0.2">
      <c r="B43" s="69"/>
      <c r="C43" s="5"/>
      <c r="D43" s="5"/>
      <c r="E43" s="5"/>
    </row>
    <row r="44" spans="2:12" x14ac:dyDescent="0.2">
      <c r="B44" s="69"/>
      <c r="C44" s="5"/>
      <c r="D44" s="5"/>
      <c r="E44" s="5"/>
    </row>
    <row r="45" spans="2:12" x14ac:dyDescent="0.2">
      <c r="B45" s="5"/>
      <c r="C45" s="5"/>
      <c r="D45" s="5"/>
      <c r="E45" s="5"/>
    </row>
    <row r="46" spans="2:12" x14ac:dyDescent="0.2">
      <c r="B46" s="5"/>
      <c r="C46" s="5"/>
      <c r="D46" s="5"/>
      <c r="E46" s="5"/>
    </row>
  </sheetData>
  <sheetProtection algorithmName="SHA-512" hashValue="uPkfMHM6kOzm5Rml8DJL73HvIq0jbND5J0Ez7YfSn+3JL6SmRo2XDifht3GM3jeIWlMrtRT///rgxAnOT+pEWg==" saltValue="BeL0b6fjR5aByzoeL41mTg==" spinCount="100000" sheet="1" objects="1" scenarios="1" selectLockedCells="1"/>
  <mergeCells count="27">
    <mergeCell ref="C5:E5"/>
    <mergeCell ref="C6:E6"/>
    <mergeCell ref="C7:E7"/>
    <mergeCell ref="G38:L38"/>
    <mergeCell ref="G37:L37"/>
    <mergeCell ref="G36:L36"/>
    <mergeCell ref="G33:L33"/>
    <mergeCell ref="G34:L34"/>
    <mergeCell ref="C11:D11"/>
    <mergeCell ref="C12:D12"/>
    <mergeCell ref="C21:E21"/>
    <mergeCell ref="C2:E2"/>
    <mergeCell ref="C3:E3"/>
    <mergeCell ref="C4:E4"/>
    <mergeCell ref="H26:I26"/>
    <mergeCell ref="J26:K26"/>
    <mergeCell ref="C16:D16"/>
    <mergeCell ref="C17:D17"/>
    <mergeCell ref="C18:D18"/>
    <mergeCell ref="C19:D19"/>
    <mergeCell ref="C23:D23"/>
    <mergeCell ref="C24:D24"/>
    <mergeCell ref="B9:E9"/>
    <mergeCell ref="B8:C8"/>
    <mergeCell ref="C14:E14"/>
    <mergeCell ref="C15:E15"/>
    <mergeCell ref="C22:E22"/>
  </mergeCells>
  <conditionalFormatting sqref="J14">
    <cfRule type="expression" dxfId="34" priority="26">
      <formula>AND($C$23&gt;2,$C$23&lt;=63,$C$24&gt;=1,$C$24&lt;=2.999)</formula>
    </cfRule>
  </conditionalFormatting>
  <conditionalFormatting sqref="J13">
    <cfRule type="expression" dxfId="33" priority="25">
      <formula>AND($C$23&gt;2,$C$23&lt;=63,$C$24&gt;=3)</formula>
    </cfRule>
  </conditionalFormatting>
  <conditionalFormatting sqref="J15">
    <cfRule type="expression" dxfId="32" priority="24">
      <formula>AND($C$23&gt;2,$C$23&lt;=63,$C$24&gt;=0.5,$C$24&lt;=0.999)</formula>
    </cfRule>
  </conditionalFormatting>
  <conditionalFormatting sqref="J16">
    <cfRule type="expression" dxfId="31" priority="23">
      <formula>AND($C$23&gt;2,$C$23&lt;=63,$C$24&gt;=0.1,$C$24&lt;=0.499)</formula>
    </cfRule>
  </conditionalFormatting>
  <conditionalFormatting sqref="J17">
    <cfRule type="expression" dxfId="30" priority="22">
      <formula>AND($C$23&gt;2,$C$23&lt;=63,$C$24&lt;0.0999)</formula>
    </cfRule>
  </conditionalFormatting>
  <conditionalFormatting sqref="L13">
    <cfRule type="expression" dxfId="29" priority="21">
      <formula>AND($C$23&gt;200,$C$24&gt;=3)</formula>
    </cfRule>
  </conditionalFormatting>
  <conditionalFormatting sqref="L14">
    <cfRule type="expression" dxfId="28" priority="20">
      <formula>AND($C$23&gt;200,$C$24&gt;=1,$C$24&lt;=2.999)</formula>
    </cfRule>
  </conditionalFormatting>
  <conditionalFormatting sqref="L15">
    <cfRule type="expression" dxfId="27" priority="19">
      <formula>AND($C$23&gt;200,$C$24&gt;=0.5,$C$24&lt;=0.999)</formula>
    </cfRule>
  </conditionalFormatting>
  <conditionalFormatting sqref="L16">
    <cfRule type="expression" dxfId="26" priority="18">
      <formula>AND($C$23&gt;200,$C$24&gt;=0.1,$C$24&lt;=0.499)</formula>
    </cfRule>
  </conditionalFormatting>
  <conditionalFormatting sqref="L17">
    <cfRule type="expression" dxfId="25" priority="17">
      <formula>AND($C$23&gt;200,$C$24&lt;=0.0999)</formula>
    </cfRule>
  </conditionalFormatting>
  <conditionalFormatting sqref="K14">
    <cfRule type="expression" dxfId="24" priority="16">
      <formula>AND($C$23&gt;63,$C$23&lt;=200,$C$24&gt;=1,$C$24&lt;=2.999)</formula>
    </cfRule>
  </conditionalFormatting>
  <conditionalFormatting sqref="K13">
    <cfRule type="expression" dxfId="23" priority="15">
      <formula>AND($C$23&gt;63,$C$23&lt;=200,$C$24&gt;=3)</formula>
    </cfRule>
  </conditionalFormatting>
  <conditionalFormatting sqref="K15">
    <cfRule type="expression" dxfId="22" priority="14">
      <formula>AND($C$23&gt;63,$C$23&lt;=200,$C$24&gt;=0.5,$C$24&lt;=0.999)</formula>
    </cfRule>
  </conditionalFormatting>
  <conditionalFormatting sqref="K16">
    <cfRule type="expression" dxfId="21" priority="13">
      <formula>AND($C$23&gt;63,$C$23&lt;=200,$C$24&gt;=0.1,$C$24&lt;=0.499)</formula>
    </cfRule>
  </conditionalFormatting>
  <conditionalFormatting sqref="K17">
    <cfRule type="expression" dxfId="20" priority="12">
      <formula>AND($C$23&gt;63,$C$23&lt;=200,$C$24&lt;=0.0999)</formula>
    </cfRule>
  </conditionalFormatting>
  <conditionalFormatting sqref="I14">
    <cfRule type="expression" dxfId="19" priority="11">
      <formula>AND($C$23&gt;0.04,$C$23&lt;=2,$C$24&gt;=1,$C$24&lt;=2.999)</formula>
    </cfRule>
  </conditionalFormatting>
  <conditionalFormatting sqref="I13">
    <cfRule type="expression" dxfId="18" priority="10">
      <formula>AND($C$23&gt;0.04,$C$23&lt;=2,$C$24&gt;=3)</formula>
    </cfRule>
  </conditionalFormatting>
  <conditionalFormatting sqref="I15">
    <cfRule type="expression" dxfId="17" priority="9">
      <formula>AND($C$23&gt;0.04,$C$23&lt;=2,$C$24&gt;=0.5,$C$24&lt;=0.999)</formula>
    </cfRule>
  </conditionalFormatting>
  <conditionalFormatting sqref="I16">
    <cfRule type="expression" dxfId="16" priority="8">
      <formula>AND($C$23&gt;0.04,$C$23&lt;=2,$C$24&gt;=0.1,$C$24&lt;=0.499)</formula>
    </cfRule>
  </conditionalFormatting>
  <conditionalFormatting sqref="I17">
    <cfRule type="expression" dxfId="15" priority="7">
      <formula>AND($C$23&gt;0.04,$C$23&lt;=2,$C$24&lt;=0.0999)</formula>
    </cfRule>
  </conditionalFormatting>
  <conditionalFormatting sqref="H14">
    <cfRule type="expression" dxfId="14" priority="6">
      <formula>AND($C$23&lt;=0.04,$C$24&gt;=1,$C$24&lt;=2.999)</formula>
    </cfRule>
  </conditionalFormatting>
  <conditionalFormatting sqref="H13">
    <cfRule type="expression" dxfId="13" priority="5">
      <formula>AND($C$23&lt;=0.04,$C$24&gt;=3)</formula>
    </cfRule>
  </conditionalFormatting>
  <conditionalFormatting sqref="H15">
    <cfRule type="expression" dxfId="12" priority="4">
      <formula>AND($C$23&lt;=0.04,$C$24&gt;=0.5,$C$24&lt;=0.999)</formula>
    </cfRule>
  </conditionalFormatting>
  <conditionalFormatting sqref="H16">
    <cfRule type="expression" dxfId="11" priority="3">
      <formula>AND($C$23&lt;=0.04,$C$24&gt;=0.1,$C$24&lt;=0.499)</formula>
    </cfRule>
  </conditionalFormatting>
  <conditionalFormatting sqref="H17">
    <cfRule type="expression" dxfId="10" priority="2">
      <formula>AND($C$23&lt;=0.04,$C$24&lt;=0.0999)</formula>
    </cfRule>
  </conditionalFormatting>
  <conditionalFormatting sqref="H6:J6">
    <cfRule type="expression" dxfId="9" priority="33">
      <formula>$C$16&lt;$C$19</formula>
    </cfRule>
  </conditionalFormatting>
  <conditionalFormatting sqref="H8:J8">
    <cfRule type="expression" dxfId="8" priority="34">
      <formula>$C$16&gt;(3*$C$19)</formula>
    </cfRule>
  </conditionalFormatting>
  <conditionalFormatting sqref="H7:J7">
    <cfRule type="expression" dxfId="7" priority="35">
      <formula>AND($C$19&lt;=$C$16,$C$16&lt;=3*$C$19)</formula>
    </cfRule>
  </conditionalFormatting>
  <conditionalFormatting sqref="C18:D18">
    <cfRule type="cellIs" dxfId="6" priority="1" operator="greaterThan">
      <formula>3</formula>
    </cfRule>
  </conditionalFormatting>
  <conditionalFormatting sqref="G22">
    <cfRule type="expression" dxfId="5" priority="42">
      <formula>INDEX($H$13:$L$17,IF($C$24&lt;0.1,5,IF($C$24&lt;0.5,4,IF($C$24&lt;1,3,IF($C$24&lt;3,2,1)))),IF($C$23&lt;=0.04,1,IF($C$23&lt;2,2,IF($C$23&lt;63,3,IF($C$23&lt;200,4,5)))))=$G$22</formula>
    </cfRule>
  </conditionalFormatting>
  <conditionalFormatting sqref="G23">
    <cfRule type="expression" dxfId="4" priority="43">
      <formula>INDEX($H$13:$L$17,IF($C$24&lt;0.1,5,IF($C$24&lt;0.5,4,IF($C$24&lt;1,3,IF($C$24&lt;3,2,1)))),IF($C$23&lt;=0.04,1,IF($C$23&lt;2,2,IF($C$23&lt;63,3,IF($C$23&lt;200,4,5)))))=$G$23</formula>
    </cfRule>
  </conditionalFormatting>
  <conditionalFormatting sqref="G24">
    <cfRule type="expression" dxfId="3" priority="44">
      <formula>INDEX($H$13:$L$17,IF($C$24&lt;0.1,5,IF($C$24&lt;0.5,4,IF($C$24&lt;1,3,IF($C$24&lt;3,2,1)))),IF($C$23&lt;=0.04,1,IF($C$23&lt;2,2,IF($C$23&lt;63,3,IF($C$23&lt;200,4,5)))))=$G$24</formula>
    </cfRule>
  </conditionalFormatting>
  <conditionalFormatting sqref="H22:J22">
    <cfRule type="expression" dxfId="2" priority="45">
      <formula>INDEX($H$13:$L$17,IF($C$24&lt;0.1,5,IF($C$24&lt;0.5,4,IF($C$24&lt;1,3,IF($C$24&lt;3,2,1)))),IF($C$23&lt;=0.04,1,IF($C$23&lt;2,2,IF($C$23&lt;63,3,IF($C$23&lt;200,4,5)))))=$G$22</formula>
    </cfRule>
  </conditionalFormatting>
  <conditionalFormatting sqref="H23:J23">
    <cfRule type="expression" dxfId="1" priority="46">
      <formula>INDEX($H$13:$L$17,IF($C$24&lt;0.1,5,IF($C$24&lt;0.5,4,IF($C$24&lt;1,3,IF($C$24&lt;3,2,1)))),IF($C$23&lt;=0.04,1,IF($C$23&lt;2,2,IF($C$23&lt;63,3,IF($C$23&lt;200,4,5)))))=$G$23</formula>
    </cfRule>
  </conditionalFormatting>
  <conditionalFormatting sqref="H24:J24">
    <cfRule type="expression" dxfId="0" priority="47">
      <formula>INDEX($H$13:$L$17,IF($C$24&lt;0.1,5,IF($C$24&lt;0.5,4,IF($C$24&lt;1,3,IF($C$24&lt;3,2,1)))),IF($C$23&lt;=0.04,1,IF($C$23&lt;2,2,IF($C$23&lt;63,3,IF($C$23&lt;200,4,5)))))=$G$24</formula>
    </cfRule>
  </conditionalFormatting>
  <pageMargins left="0.39370078740157483" right="0.39370078740157483" top="0.39370078740157483" bottom="0.39370078740157483" header="0.31496062992125984" footer="0.31496062992125984"/>
  <pageSetup paperSize="9"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dbase!$M$8:$M$10</xm:f>
          </x14:formula1>
          <xm:sqref>C28:D30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4"/>
  <sheetViews>
    <sheetView workbookViewId="0">
      <selection activeCell="E23" sqref="E23"/>
    </sheetView>
  </sheetViews>
  <sheetFormatPr defaultRowHeight="15" x14ac:dyDescent="0.25"/>
  <cols>
    <col min="1" max="1" width="1.7109375" customWidth="1"/>
  </cols>
  <sheetData>
    <row r="1" spans="2:2" ht="6.75" customHeight="1" x14ac:dyDescent="0.25"/>
    <row r="2" spans="2:2" x14ac:dyDescent="0.25">
      <c r="B2" s="54" t="s">
        <v>127</v>
      </c>
    </row>
    <row r="4" spans="2:2" x14ac:dyDescent="0.25">
      <c r="B4" t="s">
        <v>120</v>
      </c>
    </row>
    <row r="5" spans="2:2" x14ac:dyDescent="0.25">
      <c r="B5" t="s">
        <v>121</v>
      </c>
    </row>
    <row r="6" spans="2:2" x14ac:dyDescent="0.25">
      <c r="B6" t="s">
        <v>122</v>
      </c>
    </row>
    <row r="7" spans="2:2" x14ac:dyDescent="0.25">
      <c r="B7" t="s">
        <v>123</v>
      </c>
    </row>
    <row r="9" spans="2:2" x14ac:dyDescent="0.25">
      <c r="B9" t="s">
        <v>124</v>
      </c>
    </row>
    <row r="10" spans="2:2" x14ac:dyDescent="0.25">
      <c r="B10" t="s">
        <v>125</v>
      </c>
    </row>
    <row r="11" spans="2:2" x14ac:dyDescent="0.25">
      <c r="B11" t="s">
        <v>129</v>
      </c>
    </row>
    <row r="12" spans="2:2" x14ac:dyDescent="0.25">
      <c r="B12" t="s">
        <v>130</v>
      </c>
    </row>
    <row r="14" spans="2:2" x14ac:dyDescent="0.25">
      <c r="B14" s="54" t="s">
        <v>126</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P29"/>
  <sheetViews>
    <sheetView zoomScale="70" zoomScaleNormal="70" workbookViewId="0">
      <selection activeCell="G26" sqref="G26"/>
    </sheetView>
  </sheetViews>
  <sheetFormatPr defaultColWidth="9.140625" defaultRowHeight="12.75" x14ac:dyDescent="0.2"/>
  <cols>
    <col min="1" max="1" width="1.42578125" style="70" customWidth="1"/>
    <col min="2" max="3" width="6.85546875" style="70" customWidth="1"/>
    <col min="4" max="5" width="6.140625" style="70" customWidth="1"/>
    <col min="6" max="7" width="9.5703125" style="70" customWidth="1"/>
    <col min="8" max="8" width="8.5703125" style="71" bestFit="1" customWidth="1"/>
    <col min="9" max="9" width="23.140625" style="71" customWidth="1"/>
    <col min="10" max="10" width="13" style="70" bestFit="1" customWidth="1"/>
    <col min="11" max="11" width="15.7109375" style="71" bestFit="1" customWidth="1"/>
    <col min="12" max="12" width="3.42578125" style="70" customWidth="1"/>
    <col min="13" max="13" width="18.85546875" style="70" customWidth="1"/>
    <col min="14" max="16" width="9" style="71" customWidth="1"/>
    <col min="17" max="16384" width="9.140625" style="70"/>
  </cols>
  <sheetData>
    <row r="1" spans="2:16" ht="8.25" customHeight="1" thickBot="1" x14ac:dyDescent="0.25">
      <c r="M1" s="72"/>
      <c r="N1" s="73"/>
      <c r="O1" s="73"/>
      <c r="P1" s="73"/>
    </row>
    <row r="2" spans="2:16" s="72" customFormat="1" ht="13.5" thickBot="1" x14ac:dyDescent="0.25">
      <c r="B2" s="143" t="s">
        <v>70</v>
      </c>
      <c r="C2" s="144"/>
      <c r="D2" s="143" t="s">
        <v>67</v>
      </c>
      <c r="E2" s="144"/>
      <c r="F2" s="143" t="s">
        <v>68</v>
      </c>
      <c r="G2" s="144"/>
      <c r="H2" s="89" t="s">
        <v>71</v>
      </c>
      <c r="I2" s="90" t="s">
        <v>118</v>
      </c>
      <c r="J2" s="91" t="s">
        <v>77</v>
      </c>
      <c r="K2" s="90" t="s">
        <v>78</v>
      </c>
      <c r="M2" s="143" t="s">
        <v>119</v>
      </c>
      <c r="N2" s="145"/>
      <c r="O2" s="145"/>
      <c r="P2" s="144"/>
    </row>
    <row r="3" spans="2:16" s="77" customFormat="1" x14ac:dyDescent="0.2">
      <c r="B3" s="74" t="s">
        <v>20</v>
      </c>
      <c r="C3" s="75">
        <f>IF(B3="H",3,IF(B3="M",2,IF(B3="L",1,"NULL")))</f>
        <v>3</v>
      </c>
      <c r="D3" s="74" t="s">
        <v>20</v>
      </c>
      <c r="E3" s="75">
        <f>IF(D3="H",3,IF(D3="M",2,IF(D3="L",1,"NULL")))</f>
        <v>3</v>
      </c>
      <c r="F3" s="74" t="s">
        <v>20</v>
      </c>
      <c r="G3" s="75">
        <f>IF(F3="H",3,IF(F3="M",2,IF(F3="L",1,"NULL")))</f>
        <v>3</v>
      </c>
      <c r="H3" s="74">
        <f>C3+E3+G3</f>
        <v>9</v>
      </c>
      <c r="I3" s="76"/>
      <c r="J3" s="75" t="str">
        <f>B3&amp;D3&amp;F3</f>
        <v>HHH</v>
      </c>
      <c r="K3" s="76" t="s">
        <v>18</v>
      </c>
      <c r="M3" s="78" t="s">
        <v>18</v>
      </c>
      <c r="N3" s="79">
        <v>8</v>
      </c>
      <c r="O3" s="79">
        <v>9</v>
      </c>
      <c r="P3" s="75"/>
    </row>
    <row r="4" spans="2:16" s="77" customFormat="1" x14ac:dyDescent="0.2">
      <c r="B4" s="74" t="s">
        <v>20</v>
      </c>
      <c r="C4" s="75">
        <f t="shared" ref="C4:E29" si="0">IF(B4="H",3,IF(B4="M",2,IF(B4="L",1,"NULL")))</f>
        <v>3</v>
      </c>
      <c r="D4" s="74" t="s">
        <v>20</v>
      </c>
      <c r="E4" s="75">
        <f t="shared" si="0"/>
        <v>3</v>
      </c>
      <c r="F4" s="74" t="s">
        <v>21</v>
      </c>
      <c r="G4" s="75">
        <f t="shared" ref="G4:G29" si="1">IF(F4="H",3,IF(F4="M",2,IF(F4="L",1,"NULL")))</f>
        <v>2</v>
      </c>
      <c r="H4" s="74">
        <f t="shared" ref="H4:H29" si="2">C4+E4+G4</f>
        <v>8</v>
      </c>
      <c r="I4" s="76"/>
      <c r="J4" s="75" t="str">
        <f t="shared" ref="J4:J29" si="3">B4&amp;D4&amp;F4</f>
        <v>HHM</v>
      </c>
      <c r="K4" s="76" t="s">
        <v>18</v>
      </c>
      <c r="M4" s="76" t="s">
        <v>19</v>
      </c>
      <c r="N4" s="79">
        <v>5</v>
      </c>
      <c r="O4" s="79">
        <v>6</v>
      </c>
      <c r="P4" s="81">
        <v>7</v>
      </c>
    </row>
    <row r="5" spans="2:16" s="77" customFormat="1" ht="13.5" thickBot="1" x14ac:dyDescent="0.25">
      <c r="B5" s="74" t="s">
        <v>20</v>
      </c>
      <c r="C5" s="75">
        <f t="shared" si="0"/>
        <v>3</v>
      </c>
      <c r="D5" s="74" t="s">
        <v>20</v>
      </c>
      <c r="E5" s="75">
        <f t="shared" si="0"/>
        <v>3</v>
      </c>
      <c r="F5" s="74" t="s">
        <v>22</v>
      </c>
      <c r="G5" s="75">
        <f t="shared" si="1"/>
        <v>1</v>
      </c>
      <c r="H5" s="80">
        <f t="shared" si="2"/>
        <v>7</v>
      </c>
      <c r="I5" s="76" t="s">
        <v>128</v>
      </c>
      <c r="J5" s="75" t="str">
        <f t="shared" si="3"/>
        <v>HHL</v>
      </c>
      <c r="K5" s="97" t="s">
        <v>19</v>
      </c>
      <c r="M5" s="82" t="s">
        <v>17</v>
      </c>
      <c r="N5" s="83">
        <v>3</v>
      </c>
      <c r="O5" s="83">
        <v>4</v>
      </c>
      <c r="P5" s="84">
        <v>5</v>
      </c>
    </row>
    <row r="6" spans="2:16" s="77" customFormat="1" ht="13.5" thickBot="1" x14ac:dyDescent="0.25">
      <c r="B6" s="74" t="s">
        <v>20</v>
      </c>
      <c r="C6" s="75">
        <f t="shared" si="0"/>
        <v>3</v>
      </c>
      <c r="D6" s="74" t="s">
        <v>21</v>
      </c>
      <c r="E6" s="75">
        <f t="shared" si="0"/>
        <v>2</v>
      </c>
      <c r="F6" s="74" t="s">
        <v>20</v>
      </c>
      <c r="G6" s="75">
        <f t="shared" si="1"/>
        <v>3</v>
      </c>
      <c r="H6" s="74">
        <f t="shared" si="2"/>
        <v>8</v>
      </c>
      <c r="I6" s="76"/>
      <c r="J6" s="75" t="str">
        <f t="shared" si="3"/>
        <v>HMH</v>
      </c>
      <c r="K6" s="76" t="s">
        <v>18</v>
      </c>
      <c r="N6" s="79"/>
      <c r="O6" s="79"/>
      <c r="P6" s="79"/>
    </row>
    <row r="7" spans="2:16" s="77" customFormat="1" ht="13.5" thickBot="1" x14ac:dyDescent="0.25">
      <c r="B7" s="74" t="s">
        <v>20</v>
      </c>
      <c r="C7" s="75">
        <f t="shared" si="0"/>
        <v>3</v>
      </c>
      <c r="D7" s="74" t="s">
        <v>21</v>
      </c>
      <c r="E7" s="75">
        <f t="shared" si="0"/>
        <v>2</v>
      </c>
      <c r="F7" s="74" t="s">
        <v>21</v>
      </c>
      <c r="G7" s="75">
        <f t="shared" si="1"/>
        <v>2</v>
      </c>
      <c r="H7" s="74">
        <f t="shared" si="2"/>
        <v>7</v>
      </c>
      <c r="I7" s="76"/>
      <c r="J7" s="75" t="str">
        <f t="shared" si="3"/>
        <v>HMM</v>
      </c>
      <c r="K7" s="76" t="s">
        <v>19</v>
      </c>
      <c r="M7" s="96" t="s">
        <v>131</v>
      </c>
      <c r="N7" s="79"/>
      <c r="O7" s="79"/>
      <c r="P7" s="79"/>
    </row>
    <row r="8" spans="2:16" s="77" customFormat="1" x14ac:dyDescent="0.2">
      <c r="B8" s="74" t="s">
        <v>20</v>
      </c>
      <c r="C8" s="75">
        <f t="shared" si="0"/>
        <v>3</v>
      </c>
      <c r="D8" s="74" t="s">
        <v>21</v>
      </c>
      <c r="E8" s="75">
        <f t="shared" si="0"/>
        <v>2</v>
      </c>
      <c r="F8" s="74" t="s">
        <v>22</v>
      </c>
      <c r="G8" s="75">
        <f t="shared" si="1"/>
        <v>1</v>
      </c>
      <c r="H8" s="74">
        <f t="shared" si="2"/>
        <v>6</v>
      </c>
      <c r="I8" s="76"/>
      <c r="J8" s="75" t="str">
        <f t="shared" si="3"/>
        <v>HML</v>
      </c>
      <c r="K8" s="76" t="s">
        <v>19</v>
      </c>
      <c r="M8" s="94" t="s">
        <v>20</v>
      </c>
      <c r="N8" s="79"/>
      <c r="O8" s="79"/>
      <c r="P8" s="79"/>
    </row>
    <row r="9" spans="2:16" s="77" customFormat="1" x14ac:dyDescent="0.2">
      <c r="B9" s="74" t="s">
        <v>20</v>
      </c>
      <c r="C9" s="75">
        <f t="shared" si="0"/>
        <v>3</v>
      </c>
      <c r="D9" s="74" t="s">
        <v>22</v>
      </c>
      <c r="E9" s="75">
        <f t="shared" si="0"/>
        <v>1</v>
      </c>
      <c r="F9" s="74" t="s">
        <v>20</v>
      </c>
      <c r="G9" s="75">
        <f t="shared" si="1"/>
        <v>3</v>
      </c>
      <c r="H9" s="80">
        <f t="shared" si="2"/>
        <v>7</v>
      </c>
      <c r="I9" s="76" t="s">
        <v>128</v>
      </c>
      <c r="J9" s="75" t="str">
        <f t="shared" si="3"/>
        <v>HLH</v>
      </c>
      <c r="K9" s="97" t="s">
        <v>19</v>
      </c>
      <c r="M9" s="94" t="s">
        <v>21</v>
      </c>
      <c r="N9" s="79"/>
      <c r="O9" s="79"/>
      <c r="P9" s="79"/>
    </row>
    <row r="10" spans="2:16" s="77" customFormat="1" ht="13.5" thickBot="1" x14ac:dyDescent="0.25">
      <c r="B10" s="74" t="s">
        <v>20</v>
      </c>
      <c r="C10" s="75">
        <f t="shared" si="0"/>
        <v>3</v>
      </c>
      <c r="D10" s="74" t="s">
        <v>22</v>
      </c>
      <c r="E10" s="75">
        <f t="shared" si="0"/>
        <v>1</v>
      </c>
      <c r="F10" s="74" t="s">
        <v>21</v>
      </c>
      <c r="G10" s="75">
        <f t="shared" si="1"/>
        <v>2</v>
      </c>
      <c r="H10" s="74">
        <f t="shared" si="2"/>
        <v>6</v>
      </c>
      <c r="I10" s="76"/>
      <c r="J10" s="75" t="str">
        <f t="shared" si="3"/>
        <v>HLM</v>
      </c>
      <c r="K10" s="76" t="s">
        <v>19</v>
      </c>
      <c r="M10" s="95" t="s">
        <v>22</v>
      </c>
      <c r="N10" s="93"/>
      <c r="O10" s="79"/>
      <c r="P10" s="79"/>
    </row>
    <row r="11" spans="2:16" s="77" customFormat="1" ht="13.5" thickBot="1" x14ac:dyDescent="0.25">
      <c r="B11" s="85" t="s">
        <v>20</v>
      </c>
      <c r="C11" s="84">
        <f t="shared" si="0"/>
        <v>3</v>
      </c>
      <c r="D11" s="85" t="s">
        <v>22</v>
      </c>
      <c r="E11" s="84">
        <f t="shared" si="0"/>
        <v>1</v>
      </c>
      <c r="F11" s="85" t="s">
        <v>22</v>
      </c>
      <c r="G11" s="84">
        <f t="shared" si="1"/>
        <v>1</v>
      </c>
      <c r="H11" s="85">
        <f t="shared" si="2"/>
        <v>5</v>
      </c>
      <c r="I11" s="82"/>
      <c r="J11" s="84" t="str">
        <f t="shared" si="3"/>
        <v>HLL</v>
      </c>
      <c r="K11" s="82" t="s">
        <v>19</v>
      </c>
      <c r="O11" s="79"/>
      <c r="P11" s="79"/>
    </row>
    <row r="12" spans="2:16" s="77" customFormat="1" x14ac:dyDescent="0.2">
      <c r="B12" s="86" t="s">
        <v>21</v>
      </c>
      <c r="C12" s="87">
        <f t="shared" si="0"/>
        <v>2</v>
      </c>
      <c r="D12" s="86" t="s">
        <v>20</v>
      </c>
      <c r="E12" s="87">
        <f t="shared" si="0"/>
        <v>3</v>
      </c>
      <c r="F12" s="86" t="s">
        <v>20</v>
      </c>
      <c r="G12" s="87">
        <f t="shared" si="1"/>
        <v>3</v>
      </c>
      <c r="H12" s="86">
        <f t="shared" si="2"/>
        <v>8</v>
      </c>
      <c r="I12" s="78"/>
      <c r="J12" s="87" t="str">
        <f t="shared" si="3"/>
        <v>MHH</v>
      </c>
      <c r="K12" s="78" t="s">
        <v>18</v>
      </c>
      <c r="O12" s="79"/>
      <c r="P12" s="79"/>
    </row>
    <row r="13" spans="2:16" s="77" customFormat="1" x14ac:dyDescent="0.2">
      <c r="B13" s="74" t="s">
        <v>21</v>
      </c>
      <c r="C13" s="75">
        <f t="shared" si="0"/>
        <v>2</v>
      </c>
      <c r="D13" s="74" t="s">
        <v>20</v>
      </c>
      <c r="E13" s="75">
        <f t="shared" si="0"/>
        <v>3</v>
      </c>
      <c r="F13" s="74" t="s">
        <v>21</v>
      </c>
      <c r="G13" s="75">
        <f t="shared" si="1"/>
        <v>2</v>
      </c>
      <c r="H13" s="74">
        <f t="shared" si="2"/>
        <v>7</v>
      </c>
      <c r="I13" s="76"/>
      <c r="J13" s="75" t="str">
        <f t="shared" si="3"/>
        <v>MHM</v>
      </c>
      <c r="K13" s="76" t="s">
        <v>19</v>
      </c>
      <c r="O13" s="79"/>
      <c r="P13" s="79"/>
    </row>
    <row r="14" spans="2:16" s="77" customFormat="1" x14ac:dyDescent="0.2">
      <c r="B14" s="74" t="s">
        <v>21</v>
      </c>
      <c r="C14" s="75">
        <f t="shared" si="0"/>
        <v>2</v>
      </c>
      <c r="D14" s="74" t="s">
        <v>20</v>
      </c>
      <c r="E14" s="75">
        <f t="shared" si="0"/>
        <v>3</v>
      </c>
      <c r="F14" s="74" t="s">
        <v>22</v>
      </c>
      <c r="G14" s="75">
        <f t="shared" si="1"/>
        <v>1</v>
      </c>
      <c r="H14" s="74">
        <f t="shared" si="2"/>
        <v>6</v>
      </c>
      <c r="I14" s="76"/>
      <c r="J14" s="75" t="str">
        <f t="shared" si="3"/>
        <v>MHL</v>
      </c>
      <c r="K14" s="76" t="s">
        <v>19</v>
      </c>
      <c r="O14" s="79"/>
      <c r="P14" s="79"/>
    </row>
    <row r="15" spans="2:16" s="77" customFormat="1" x14ac:dyDescent="0.2">
      <c r="B15" s="74" t="s">
        <v>21</v>
      </c>
      <c r="C15" s="75">
        <f t="shared" si="0"/>
        <v>2</v>
      </c>
      <c r="D15" s="74" t="s">
        <v>21</v>
      </c>
      <c r="E15" s="75">
        <f t="shared" si="0"/>
        <v>2</v>
      </c>
      <c r="F15" s="74" t="s">
        <v>20</v>
      </c>
      <c r="G15" s="75">
        <f t="shared" si="1"/>
        <v>3</v>
      </c>
      <c r="H15" s="74">
        <f t="shared" si="2"/>
        <v>7</v>
      </c>
      <c r="I15" s="76"/>
      <c r="J15" s="75" t="str">
        <f t="shared" si="3"/>
        <v>MMH</v>
      </c>
      <c r="K15" s="76" t="s">
        <v>19</v>
      </c>
      <c r="N15" s="79"/>
      <c r="O15" s="79"/>
      <c r="P15" s="79"/>
    </row>
    <row r="16" spans="2:16" s="77" customFormat="1" x14ac:dyDescent="0.2">
      <c r="B16" s="74" t="s">
        <v>21</v>
      </c>
      <c r="C16" s="75">
        <f t="shared" si="0"/>
        <v>2</v>
      </c>
      <c r="D16" s="74" t="s">
        <v>21</v>
      </c>
      <c r="E16" s="75">
        <f t="shared" si="0"/>
        <v>2</v>
      </c>
      <c r="F16" s="74" t="s">
        <v>21</v>
      </c>
      <c r="G16" s="75">
        <f t="shared" si="1"/>
        <v>2</v>
      </c>
      <c r="H16" s="74">
        <f t="shared" si="2"/>
        <v>6</v>
      </c>
      <c r="I16" s="76"/>
      <c r="J16" s="75" t="str">
        <f t="shared" si="3"/>
        <v>MMM</v>
      </c>
      <c r="K16" s="76" t="s">
        <v>19</v>
      </c>
      <c r="N16" s="79"/>
      <c r="O16" s="79"/>
      <c r="P16" s="79"/>
    </row>
    <row r="17" spans="2:16" s="77" customFormat="1" x14ac:dyDescent="0.2">
      <c r="B17" s="74" t="s">
        <v>21</v>
      </c>
      <c r="C17" s="75">
        <f t="shared" si="0"/>
        <v>2</v>
      </c>
      <c r="D17" s="74" t="s">
        <v>21</v>
      </c>
      <c r="E17" s="75">
        <f t="shared" si="0"/>
        <v>2</v>
      </c>
      <c r="F17" s="74" t="s">
        <v>22</v>
      </c>
      <c r="G17" s="75">
        <f t="shared" si="1"/>
        <v>1</v>
      </c>
      <c r="H17" s="74">
        <f t="shared" si="2"/>
        <v>5</v>
      </c>
      <c r="I17" s="76"/>
      <c r="J17" s="75" t="str">
        <f t="shared" si="3"/>
        <v>MML</v>
      </c>
      <c r="K17" s="76" t="s">
        <v>17</v>
      </c>
      <c r="N17" s="79"/>
      <c r="O17" s="79"/>
      <c r="P17" s="79"/>
    </row>
    <row r="18" spans="2:16" s="77" customFormat="1" x14ac:dyDescent="0.2">
      <c r="B18" s="74" t="s">
        <v>21</v>
      </c>
      <c r="C18" s="75">
        <f t="shared" si="0"/>
        <v>2</v>
      </c>
      <c r="D18" s="74" t="s">
        <v>22</v>
      </c>
      <c r="E18" s="75">
        <f t="shared" si="0"/>
        <v>1</v>
      </c>
      <c r="F18" s="74" t="s">
        <v>20</v>
      </c>
      <c r="G18" s="75">
        <f t="shared" si="1"/>
        <v>3</v>
      </c>
      <c r="H18" s="74">
        <f t="shared" si="2"/>
        <v>6</v>
      </c>
      <c r="I18" s="76"/>
      <c r="J18" s="75" t="str">
        <f t="shared" si="3"/>
        <v>MLH</v>
      </c>
      <c r="K18" s="76" t="s">
        <v>19</v>
      </c>
      <c r="N18" s="79"/>
      <c r="O18" s="79"/>
      <c r="P18" s="79"/>
    </row>
    <row r="19" spans="2:16" s="77" customFormat="1" x14ac:dyDescent="0.2">
      <c r="B19" s="74" t="s">
        <v>21</v>
      </c>
      <c r="C19" s="75">
        <f t="shared" si="0"/>
        <v>2</v>
      </c>
      <c r="D19" s="74" t="s">
        <v>22</v>
      </c>
      <c r="E19" s="75">
        <f t="shared" si="0"/>
        <v>1</v>
      </c>
      <c r="F19" s="74" t="s">
        <v>21</v>
      </c>
      <c r="G19" s="75">
        <f t="shared" si="1"/>
        <v>2</v>
      </c>
      <c r="H19" s="74">
        <f t="shared" si="2"/>
        <v>5</v>
      </c>
      <c r="I19" s="76"/>
      <c r="J19" s="75" t="str">
        <f t="shared" si="3"/>
        <v>MLM</v>
      </c>
      <c r="K19" s="76" t="s">
        <v>17</v>
      </c>
      <c r="N19" s="79"/>
      <c r="O19" s="79"/>
      <c r="P19" s="79"/>
    </row>
    <row r="20" spans="2:16" s="77" customFormat="1" ht="13.5" thickBot="1" x14ac:dyDescent="0.25">
      <c r="B20" s="85" t="s">
        <v>21</v>
      </c>
      <c r="C20" s="84">
        <f t="shared" si="0"/>
        <v>2</v>
      </c>
      <c r="D20" s="85" t="s">
        <v>22</v>
      </c>
      <c r="E20" s="84">
        <f t="shared" si="0"/>
        <v>1</v>
      </c>
      <c r="F20" s="85" t="s">
        <v>22</v>
      </c>
      <c r="G20" s="84">
        <f t="shared" si="1"/>
        <v>1</v>
      </c>
      <c r="H20" s="85">
        <f t="shared" si="2"/>
        <v>4</v>
      </c>
      <c r="I20" s="82"/>
      <c r="J20" s="84" t="str">
        <f t="shared" si="3"/>
        <v>MLL</v>
      </c>
      <c r="K20" s="82" t="s">
        <v>17</v>
      </c>
      <c r="N20" s="79"/>
      <c r="O20" s="79"/>
      <c r="P20" s="79"/>
    </row>
    <row r="21" spans="2:16" s="77" customFormat="1" x14ac:dyDescent="0.2">
      <c r="B21" s="86" t="s">
        <v>22</v>
      </c>
      <c r="C21" s="87">
        <f t="shared" si="0"/>
        <v>1</v>
      </c>
      <c r="D21" s="86" t="s">
        <v>20</v>
      </c>
      <c r="E21" s="87">
        <f t="shared" si="0"/>
        <v>3</v>
      </c>
      <c r="F21" s="86" t="s">
        <v>20</v>
      </c>
      <c r="G21" s="87">
        <f t="shared" si="1"/>
        <v>3</v>
      </c>
      <c r="H21" s="88">
        <f t="shared" si="2"/>
        <v>7</v>
      </c>
      <c r="I21" s="76" t="s">
        <v>128</v>
      </c>
      <c r="J21" s="87" t="str">
        <f t="shared" si="3"/>
        <v>LHH</v>
      </c>
      <c r="K21" s="98" t="s">
        <v>19</v>
      </c>
      <c r="N21" s="79"/>
      <c r="O21" s="79"/>
      <c r="P21" s="79"/>
    </row>
    <row r="22" spans="2:16" s="77" customFormat="1" x14ac:dyDescent="0.2">
      <c r="B22" s="74" t="s">
        <v>22</v>
      </c>
      <c r="C22" s="75">
        <f t="shared" si="0"/>
        <v>1</v>
      </c>
      <c r="D22" s="74" t="s">
        <v>20</v>
      </c>
      <c r="E22" s="75">
        <f t="shared" si="0"/>
        <v>3</v>
      </c>
      <c r="F22" s="74" t="s">
        <v>21</v>
      </c>
      <c r="G22" s="75">
        <f t="shared" si="1"/>
        <v>2</v>
      </c>
      <c r="H22" s="74">
        <f t="shared" si="2"/>
        <v>6</v>
      </c>
      <c r="I22" s="76"/>
      <c r="J22" s="75" t="str">
        <f t="shared" si="3"/>
        <v>LHM</v>
      </c>
      <c r="K22" s="76" t="s">
        <v>19</v>
      </c>
      <c r="N22" s="79"/>
      <c r="O22" s="79"/>
      <c r="P22" s="79"/>
    </row>
    <row r="23" spans="2:16" s="77" customFormat="1" x14ac:dyDescent="0.2">
      <c r="B23" s="74" t="s">
        <v>22</v>
      </c>
      <c r="C23" s="75">
        <f t="shared" si="0"/>
        <v>1</v>
      </c>
      <c r="D23" s="74" t="s">
        <v>20</v>
      </c>
      <c r="E23" s="75">
        <f t="shared" si="0"/>
        <v>3</v>
      </c>
      <c r="F23" s="74" t="s">
        <v>22</v>
      </c>
      <c r="G23" s="75">
        <f t="shared" si="1"/>
        <v>1</v>
      </c>
      <c r="H23" s="74">
        <f t="shared" si="2"/>
        <v>5</v>
      </c>
      <c r="I23" s="76"/>
      <c r="J23" s="75" t="str">
        <f t="shared" si="3"/>
        <v>LHL</v>
      </c>
      <c r="K23" s="76" t="s">
        <v>19</v>
      </c>
      <c r="N23" s="79"/>
      <c r="O23" s="79"/>
      <c r="P23" s="79"/>
    </row>
    <row r="24" spans="2:16" s="77" customFormat="1" x14ac:dyDescent="0.2">
      <c r="B24" s="74" t="s">
        <v>22</v>
      </c>
      <c r="C24" s="75">
        <f t="shared" si="0"/>
        <v>1</v>
      </c>
      <c r="D24" s="74" t="s">
        <v>21</v>
      </c>
      <c r="E24" s="75">
        <f t="shared" si="0"/>
        <v>2</v>
      </c>
      <c r="F24" s="74" t="s">
        <v>20</v>
      </c>
      <c r="G24" s="75">
        <f t="shared" si="1"/>
        <v>3</v>
      </c>
      <c r="H24" s="74">
        <f t="shared" si="2"/>
        <v>6</v>
      </c>
      <c r="I24" s="76"/>
      <c r="J24" s="75" t="str">
        <f t="shared" si="3"/>
        <v>LMH</v>
      </c>
      <c r="K24" s="76" t="s">
        <v>19</v>
      </c>
      <c r="N24" s="79"/>
      <c r="O24" s="79"/>
      <c r="P24" s="79"/>
    </row>
    <row r="25" spans="2:16" s="77" customFormat="1" x14ac:dyDescent="0.2">
      <c r="B25" s="74" t="s">
        <v>22</v>
      </c>
      <c r="C25" s="75">
        <f t="shared" si="0"/>
        <v>1</v>
      </c>
      <c r="D25" s="74" t="s">
        <v>21</v>
      </c>
      <c r="E25" s="75">
        <f t="shared" si="0"/>
        <v>2</v>
      </c>
      <c r="F25" s="74" t="s">
        <v>21</v>
      </c>
      <c r="G25" s="75">
        <f t="shared" si="1"/>
        <v>2</v>
      </c>
      <c r="H25" s="74">
        <f t="shared" si="2"/>
        <v>5</v>
      </c>
      <c r="I25" s="76"/>
      <c r="J25" s="75" t="str">
        <f t="shared" si="3"/>
        <v>LMM</v>
      </c>
      <c r="K25" s="76" t="s">
        <v>17</v>
      </c>
      <c r="N25" s="79"/>
      <c r="O25" s="79"/>
      <c r="P25" s="79"/>
    </row>
    <row r="26" spans="2:16" s="77" customFormat="1" x14ac:dyDescent="0.2">
      <c r="B26" s="74" t="s">
        <v>22</v>
      </c>
      <c r="C26" s="75">
        <f t="shared" si="0"/>
        <v>1</v>
      </c>
      <c r="D26" s="74" t="s">
        <v>21</v>
      </c>
      <c r="E26" s="75">
        <f t="shared" si="0"/>
        <v>2</v>
      </c>
      <c r="F26" s="74" t="s">
        <v>22</v>
      </c>
      <c r="G26" s="75">
        <f t="shared" si="1"/>
        <v>1</v>
      </c>
      <c r="H26" s="74">
        <f t="shared" si="2"/>
        <v>4</v>
      </c>
      <c r="I26" s="76"/>
      <c r="J26" s="75" t="str">
        <f t="shared" si="3"/>
        <v>LML</v>
      </c>
      <c r="K26" s="76" t="s">
        <v>17</v>
      </c>
      <c r="N26" s="79"/>
      <c r="O26" s="79"/>
      <c r="P26" s="79"/>
    </row>
    <row r="27" spans="2:16" s="77" customFormat="1" x14ac:dyDescent="0.2">
      <c r="B27" s="74" t="s">
        <v>22</v>
      </c>
      <c r="C27" s="75">
        <f t="shared" si="0"/>
        <v>1</v>
      </c>
      <c r="D27" s="74" t="s">
        <v>22</v>
      </c>
      <c r="E27" s="75">
        <f t="shared" si="0"/>
        <v>1</v>
      </c>
      <c r="F27" s="74" t="s">
        <v>20</v>
      </c>
      <c r="G27" s="75">
        <f t="shared" si="1"/>
        <v>3</v>
      </c>
      <c r="H27" s="74">
        <f t="shared" si="2"/>
        <v>5</v>
      </c>
      <c r="I27" s="76"/>
      <c r="J27" s="75" t="str">
        <f t="shared" si="3"/>
        <v>LLH</v>
      </c>
      <c r="K27" s="76" t="s">
        <v>19</v>
      </c>
      <c r="N27" s="79"/>
      <c r="O27" s="79"/>
      <c r="P27" s="79"/>
    </row>
    <row r="28" spans="2:16" s="77" customFormat="1" x14ac:dyDescent="0.2">
      <c r="B28" s="74" t="s">
        <v>22</v>
      </c>
      <c r="C28" s="75">
        <f t="shared" si="0"/>
        <v>1</v>
      </c>
      <c r="D28" s="74" t="s">
        <v>22</v>
      </c>
      <c r="E28" s="75">
        <f t="shared" si="0"/>
        <v>1</v>
      </c>
      <c r="F28" s="74" t="s">
        <v>21</v>
      </c>
      <c r="G28" s="75">
        <f t="shared" si="1"/>
        <v>2</v>
      </c>
      <c r="H28" s="74">
        <f t="shared" si="2"/>
        <v>4</v>
      </c>
      <c r="I28" s="76"/>
      <c r="J28" s="75" t="str">
        <f t="shared" si="3"/>
        <v>LLM</v>
      </c>
      <c r="K28" s="76" t="s">
        <v>17</v>
      </c>
      <c r="N28" s="79"/>
      <c r="O28" s="79"/>
      <c r="P28" s="79"/>
    </row>
    <row r="29" spans="2:16" s="77" customFormat="1" ht="13.5" thickBot="1" x14ac:dyDescent="0.25">
      <c r="B29" s="85" t="s">
        <v>22</v>
      </c>
      <c r="C29" s="84">
        <f t="shared" si="0"/>
        <v>1</v>
      </c>
      <c r="D29" s="85" t="s">
        <v>22</v>
      </c>
      <c r="E29" s="84">
        <f t="shared" si="0"/>
        <v>1</v>
      </c>
      <c r="F29" s="85" t="s">
        <v>22</v>
      </c>
      <c r="G29" s="84">
        <f t="shared" si="1"/>
        <v>1</v>
      </c>
      <c r="H29" s="85">
        <f t="shared" si="2"/>
        <v>3</v>
      </c>
      <c r="I29" s="82"/>
      <c r="J29" s="84" t="str">
        <f t="shared" si="3"/>
        <v>LLL</v>
      </c>
      <c r="K29" s="82" t="s">
        <v>17</v>
      </c>
      <c r="M29" s="70"/>
      <c r="N29" s="71"/>
      <c r="O29" s="71"/>
      <c r="P29" s="71"/>
    </row>
  </sheetData>
  <sheetProtection algorithmName="SHA-512" hashValue="8tT0X3G7Eh5Wc40lPnGq42W4RXAblphvRfwbCDwr8q+Ut2xdRPd4b48xcnlLv6PPFz842xtOCyv5uJiuzJWgYA==" saltValue="0JbR34zuPLhp6hewxXwkpA==" spinCount="100000" sheet="1" objects="1" scenarios="1" selectLockedCells="1"/>
  <mergeCells count="4">
    <mergeCell ref="B2:C2"/>
    <mergeCell ref="D2:E2"/>
    <mergeCell ref="F2:G2"/>
    <mergeCell ref="M2:P2"/>
  </mergeCells>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Template</vt:lpstr>
      <vt:lpstr>File &amp; Field Notes</vt:lpstr>
      <vt:lpstr>dbase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Amy Aldrich</cp:lastModifiedBy>
  <cp:lastPrinted>2018-04-13T03:06:26Z</cp:lastPrinted>
  <dcterms:created xsi:type="dcterms:W3CDTF">2018-02-24T05:33:06Z</dcterms:created>
  <dcterms:modified xsi:type="dcterms:W3CDTF">2018-04-16T04:32:40Z</dcterms:modified>
</cp:coreProperties>
</file>