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Noel\Desktop\"/>
    </mc:Choice>
  </mc:AlternateContent>
  <xr:revisionPtr revIDLastSave="0" documentId="13_ncr:1_{19D399CD-C5B4-4380-B3F3-3B1525EA9D54}" xr6:coauthVersionLast="45" xr6:coauthVersionMax="45" xr10:uidLastSave="{00000000-0000-0000-0000-000000000000}"/>
  <bookViews>
    <workbookView xWindow="-120" yWindow="-120" windowWidth="29040" windowHeight="15840" xr2:uid="{00000000-000D-0000-FFFF-FFFF00000000}"/>
  </bookViews>
  <sheets>
    <sheet name="Questionaire" sheetId="1" r:id="rId1"/>
    <sheet name="Questions and scores" sheetId="4" r:id="rId2"/>
    <sheet name="Support" sheetId="5" state="hidden" r:id="rId3"/>
  </sheets>
  <definedNames>
    <definedName name="GS">Questionaire!$H$3</definedName>
    <definedName name="LPS">Questionaire!$H$4</definedName>
    <definedName name="PS">Questionaire!$H$4</definedName>
    <definedName name="VS">Questionaire!$H$5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C59" i="1"/>
  <c r="J1" i="4" l="1"/>
  <c r="D75" i="1" l="1"/>
  <c r="D73" i="1" l="1"/>
  <c r="Q3" i="4" l="1"/>
  <c r="D39" i="1" l="1"/>
  <c r="D66" i="1" l="1"/>
  <c r="AF4" i="4" l="1"/>
  <c r="AC4" i="4"/>
  <c r="Z4" i="4"/>
  <c r="W4" i="4"/>
  <c r="T4" i="4"/>
  <c r="Q4" i="4"/>
  <c r="C10" i="1" l="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C30" i="1"/>
  <c r="D30" i="1"/>
  <c r="C31" i="1"/>
  <c r="D31" i="1"/>
  <c r="C32" i="1"/>
  <c r="D32" i="1"/>
  <c r="C33" i="1"/>
  <c r="D33" i="1"/>
  <c r="C34" i="1"/>
  <c r="D34" i="1"/>
  <c r="C35" i="1"/>
  <c r="D35" i="1"/>
  <c r="C36" i="1"/>
  <c r="D36" i="1"/>
  <c r="C37" i="1"/>
  <c r="D37" i="1"/>
  <c r="C38" i="1"/>
  <c r="D38" i="1"/>
  <c r="C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C58" i="1"/>
  <c r="D58" i="1"/>
  <c r="C60" i="1"/>
  <c r="D60" i="1"/>
  <c r="C61" i="1"/>
  <c r="D61" i="1"/>
  <c r="C62" i="1"/>
  <c r="D62" i="1"/>
  <c r="C63" i="1"/>
  <c r="D63" i="1"/>
  <c r="C64" i="1"/>
  <c r="D64" i="1"/>
  <c r="C65" i="1"/>
  <c r="D65" i="1"/>
  <c r="C66" i="1"/>
  <c r="C67" i="1"/>
  <c r="D67" i="1"/>
  <c r="C68" i="1"/>
  <c r="D68" i="1"/>
  <c r="C69" i="1"/>
  <c r="D69" i="1"/>
  <c r="C70" i="1"/>
  <c r="D70" i="1"/>
  <c r="C71" i="1"/>
  <c r="D71" i="1"/>
  <c r="C72" i="1"/>
  <c r="D72" i="1"/>
  <c r="C73" i="1"/>
  <c r="C74" i="1"/>
  <c r="D74" i="1"/>
  <c r="C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D9" i="1"/>
  <c r="C9" i="1"/>
  <c r="B98" i="1"/>
  <c r="B99" i="1"/>
  <c r="B100" i="1"/>
  <c r="B101" i="1"/>
  <c r="B102" i="1"/>
  <c r="B103" i="1"/>
  <c r="B104" i="1"/>
  <c r="B105" i="1"/>
  <c r="B106" i="1"/>
  <c r="B107"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N88" i="1" l="1"/>
  <c r="L88" i="1"/>
  <c r="M88" i="1"/>
  <c r="N76" i="1"/>
  <c r="M76" i="1"/>
  <c r="L76" i="1"/>
  <c r="N68" i="1"/>
  <c r="M68" i="1"/>
  <c r="L68" i="1"/>
  <c r="N60" i="1"/>
  <c r="M60" i="1"/>
  <c r="L60" i="1"/>
  <c r="N52" i="1"/>
  <c r="L52" i="1"/>
  <c r="M52" i="1"/>
  <c r="M103" i="1"/>
  <c r="L103" i="1"/>
  <c r="N103" i="1"/>
  <c r="M95" i="1"/>
  <c r="L95" i="1"/>
  <c r="N95" i="1"/>
  <c r="M91" i="1"/>
  <c r="L91" i="1"/>
  <c r="N91" i="1"/>
  <c r="M87" i="1"/>
  <c r="L87" i="1"/>
  <c r="N87" i="1"/>
  <c r="M75" i="1"/>
  <c r="N75" i="1"/>
  <c r="L75" i="1"/>
  <c r="M67" i="1"/>
  <c r="N67" i="1"/>
  <c r="L67" i="1"/>
  <c r="M51" i="1"/>
  <c r="N51" i="1"/>
  <c r="L51" i="1"/>
  <c r="L106" i="1"/>
  <c r="N106" i="1"/>
  <c r="M106" i="1"/>
  <c r="L94" i="1"/>
  <c r="M94" i="1"/>
  <c r="N94" i="1"/>
  <c r="L90" i="1"/>
  <c r="N90" i="1"/>
  <c r="M90" i="1"/>
  <c r="L86" i="1"/>
  <c r="M86" i="1"/>
  <c r="N86" i="1"/>
  <c r="L82" i="1"/>
  <c r="M82" i="1"/>
  <c r="N82" i="1"/>
  <c r="L78" i="1"/>
  <c r="M78" i="1"/>
  <c r="N78" i="1"/>
  <c r="L74" i="1"/>
  <c r="N74" i="1"/>
  <c r="M74" i="1"/>
  <c r="L70" i="1"/>
  <c r="M70" i="1"/>
  <c r="N70" i="1"/>
  <c r="L66" i="1"/>
  <c r="M66" i="1"/>
  <c r="N66" i="1"/>
  <c r="L62" i="1"/>
  <c r="M62" i="1"/>
  <c r="N62" i="1"/>
  <c r="L58" i="1"/>
  <c r="N58" i="1"/>
  <c r="M58" i="1"/>
  <c r="L54" i="1"/>
  <c r="M54" i="1"/>
  <c r="N54" i="1"/>
  <c r="L50" i="1"/>
  <c r="M50" i="1"/>
  <c r="L105" i="1"/>
  <c r="N105" i="1"/>
  <c r="M105" i="1"/>
  <c r="M101" i="1"/>
  <c r="N101" i="1"/>
  <c r="L101" i="1"/>
  <c r="N96" i="1"/>
  <c r="L96" i="1"/>
  <c r="M96" i="1"/>
  <c r="N92" i="1"/>
  <c r="M92" i="1"/>
  <c r="L92" i="1"/>
  <c r="N84" i="1"/>
  <c r="L84" i="1"/>
  <c r="M84" i="1"/>
  <c r="N80" i="1"/>
  <c r="L80" i="1"/>
  <c r="M80" i="1"/>
  <c r="N72" i="1"/>
  <c r="L72" i="1"/>
  <c r="M72" i="1"/>
  <c r="N64" i="1"/>
  <c r="L64" i="1"/>
  <c r="M64" i="1"/>
  <c r="N56" i="1"/>
  <c r="L56" i="1"/>
  <c r="M56" i="1"/>
  <c r="M107" i="1"/>
  <c r="L107" i="1"/>
  <c r="N107" i="1"/>
  <c r="M99" i="1"/>
  <c r="N99" i="1"/>
  <c r="L99" i="1"/>
  <c r="M83" i="1"/>
  <c r="N83" i="1"/>
  <c r="L83" i="1"/>
  <c r="M79" i="1"/>
  <c r="L79" i="1"/>
  <c r="N79" i="1"/>
  <c r="M71" i="1"/>
  <c r="L71" i="1"/>
  <c r="N71" i="1"/>
  <c r="M63" i="1"/>
  <c r="L63" i="1"/>
  <c r="N63" i="1"/>
  <c r="M59" i="1"/>
  <c r="N59" i="1"/>
  <c r="L59" i="1"/>
  <c r="M55" i="1"/>
  <c r="L55" i="1"/>
  <c r="N55" i="1"/>
  <c r="L102" i="1"/>
  <c r="M102" i="1"/>
  <c r="N102" i="1"/>
  <c r="L98" i="1"/>
  <c r="N98" i="1"/>
  <c r="M98" i="1"/>
  <c r="N97" i="1"/>
  <c r="L97" i="1"/>
  <c r="M97" i="1"/>
  <c r="M93" i="1"/>
  <c r="L93" i="1"/>
  <c r="N93" i="1"/>
  <c r="L89" i="1"/>
  <c r="M89" i="1"/>
  <c r="N89" i="1"/>
  <c r="M85" i="1"/>
  <c r="N85" i="1"/>
  <c r="L85" i="1"/>
  <c r="N81" i="1"/>
  <c r="L81" i="1"/>
  <c r="M81" i="1"/>
  <c r="M77" i="1"/>
  <c r="L77" i="1"/>
  <c r="N77" i="1"/>
  <c r="L73" i="1"/>
  <c r="M73" i="1"/>
  <c r="N73" i="1"/>
  <c r="M69" i="1"/>
  <c r="N69" i="1"/>
  <c r="L69" i="1"/>
  <c r="N65" i="1"/>
  <c r="L65" i="1"/>
  <c r="M65" i="1"/>
  <c r="L61" i="1"/>
  <c r="M61" i="1"/>
  <c r="N61" i="1"/>
  <c r="L57" i="1"/>
  <c r="M57" i="1"/>
  <c r="N57" i="1"/>
  <c r="M53" i="1"/>
  <c r="N53" i="1"/>
  <c r="L53" i="1"/>
  <c r="N49" i="1"/>
  <c r="L49" i="1"/>
  <c r="M49" i="1"/>
  <c r="N104" i="1"/>
  <c r="L104" i="1"/>
  <c r="M104" i="1"/>
  <c r="N100" i="1"/>
  <c r="L100" i="1"/>
  <c r="M100"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9" i="1"/>
  <c r="N28" i="1" l="1"/>
  <c r="M28" i="1"/>
  <c r="L28" i="1"/>
  <c r="L48" i="1"/>
  <c r="N40" i="1"/>
  <c r="M40" i="1"/>
  <c r="L40" i="1"/>
  <c r="N32" i="1"/>
  <c r="L32" i="1"/>
  <c r="M32" i="1"/>
  <c r="N20" i="1"/>
  <c r="M20" i="1"/>
  <c r="L20" i="1"/>
  <c r="M39" i="1"/>
  <c r="N39" i="1"/>
  <c r="L35" i="1"/>
  <c r="M31" i="1"/>
  <c r="L31" i="1"/>
  <c r="N31" i="1"/>
  <c r="M27" i="1"/>
  <c r="N27" i="1"/>
  <c r="M23" i="1"/>
  <c r="L23" i="1"/>
  <c r="N23" i="1"/>
  <c r="M19" i="1"/>
  <c r="L19" i="1"/>
  <c r="M15" i="1"/>
  <c r="N15" i="1"/>
  <c r="L15" i="1"/>
  <c r="M11" i="1"/>
  <c r="N11" i="1"/>
  <c r="L11" i="1"/>
  <c r="L46" i="1"/>
  <c r="M46" i="1"/>
  <c r="N46" i="1"/>
  <c r="L42" i="1"/>
  <c r="N42" i="1"/>
  <c r="M42" i="1"/>
  <c r="M38" i="1"/>
  <c r="L34" i="1"/>
  <c r="N34" i="1"/>
  <c r="L30" i="1"/>
  <c r="M30" i="1"/>
  <c r="N30" i="1"/>
  <c r="L26" i="1"/>
  <c r="N26" i="1"/>
  <c r="M26" i="1"/>
  <c r="L22" i="1"/>
  <c r="M22" i="1"/>
  <c r="N22" i="1"/>
  <c r="L18" i="1"/>
  <c r="M18" i="1"/>
  <c r="N18" i="1"/>
  <c r="L14" i="1"/>
  <c r="M14" i="1"/>
  <c r="N14" i="1"/>
  <c r="L10" i="1"/>
  <c r="M10" i="1"/>
  <c r="N10" i="1"/>
  <c r="N36" i="1"/>
  <c r="L36" i="1"/>
  <c r="M36" i="1"/>
  <c r="N24" i="1"/>
  <c r="L24" i="1"/>
  <c r="M24" i="1"/>
  <c r="N12" i="1"/>
  <c r="M12" i="1"/>
  <c r="L12" i="1"/>
  <c r="M47" i="1"/>
  <c r="L9" i="1"/>
  <c r="M9" i="1"/>
  <c r="N9" i="1"/>
  <c r="N45" i="1"/>
  <c r="L41" i="1"/>
  <c r="M41" i="1"/>
  <c r="M37" i="1"/>
  <c r="L37" i="1"/>
  <c r="N37" i="1"/>
  <c r="N33" i="1"/>
  <c r="M33" i="1"/>
  <c r="L33" i="1"/>
  <c r="L29" i="1"/>
  <c r="L25" i="1"/>
  <c r="M25" i="1"/>
  <c r="N25" i="1"/>
  <c r="N21" i="1"/>
  <c r="L13" i="1"/>
  <c r="N13" i="1"/>
  <c r="M13" i="1"/>
  <c r="E10" i="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AF3" i="4"/>
  <c r="AC3" i="4"/>
  <c r="Z3" i="4"/>
  <c r="W3" i="4"/>
  <c r="T3" i="4"/>
  <c r="E56" i="1" l="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L114" i="1"/>
  <c r="L115" i="1"/>
  <c r="L113" i="1"/>
  <c r="H5" i="1"/>
  <c r="M115" i="1"/>
  <c r="H3" i="1"/>
  <c r="M113" i="1"/>
  <c r="H4" i="1"/>
  <c r="M1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Jara</author>
  </authors>
  <commentList>
    <comment ref="H11" authorId="0" shapeId="0" xr:uid="{00000000-0006-0000-0100-000001000000}">
      <text>
        <r>
          <rPr>
            <b/>
            <sz val="9"/>
            <color indexed="81"/>
            <rFont val="Tahoma"/>
            <family val="2"/>
          </rPr>
          <t>Cristian Jara:</t>
        </r>
        <r>
          <rPr>
            <sz val="9"/>
            <color indexed="81"/>
            <rFont val="Tahoma"/>
            <family val="2"/>
          </rPr>
          <t xml:space="preserve">
Check value
</t>
        </r>
      </text>
    </comment>
  </commentList>
</comments>
</file>

<file path=xl/sharedStrings.xml><?xml version="1.0" encoding="utf-8"?>
<sst xmlns="http://schemas.openxmlformats.org/spreadsheetml/2006/main" count="394" uniqueCount="146">
  <si>
    <t>Client 3</t>
  </si>
  <si>
    <t>Client 4</t>
  </si>
  <si>
    <t>Client 5</t>
  </si>
  <si>
    <t>Client 6</t>
  </si>
  <si>
    <t>Description</t>
  </si>
  <si>
    <t>Gravity sewer</t>
  </si>
  <si>
    <t>Pressure sewer</t>
  </si>
  <si>
    <t>Vacuum sewer</t>
  </si>
  <si>
    <t>Score</t>
  </si>
  <si>
    <t>GS</t>
  </si>
  <si>
    <t>VS</t>
  </si>
  <si>
    <t>Yes</t>
  </si>
  <si>
    <t>VS and LPS require stricter construction tolerances</t>
  </si>
  <si>
    <t>Clients</t>
  </si>
  <si>
    <t>Assigned score if reply is 'yes'</t>
  </si>
  <si>
    <t>Yes / No</t>
  </si>
  <si>
    <t>Question</t>
  </si>
  <si>
    <t>No</t>
  </si>
  <si>
    <t>Is this a bronwfield project?</t>
  </si>
  <si>
    <t>bad</t>
  </si>
  <si>
    <t>good</t>
  </si>
  <si>
    <t>Is there a high water table?</t>
  </si>
  <si>
    <t>LPS and VS can be laid closer to the surface, so not affected by it.</t>
  </si>
  <si>
    <t>ok</t>
  </si>
  <si>
    <t>If rigid pipes, they could break or separate at connections. Could generate lower points for GS. VS could change slopes or lifts a bit, but nothing serious probably.</t>
  </si>
  <si>
    <t>excellent</t>
  </si>
  <si>
    <t>Are there rocky soils or poor ground condition?</t>
  </si>
  <si>
    <t>Geotech</t>
  </si>
  <si>
    <t>PS</t>
  </si>
  <si>
    <t>worst</t>
  </si>
  <si>
    <t>General</t>
  </si>
  <si>
    <t>Population density</t>
  </si>
  <si>
    <t>If dev has long stretches f houses in specific directions, requiring long sewers to reach further houses.</t>
  </si>
  <si>
    <t>Development grows close to a central location, with furthest properties at similar distance from center.</t>
  </si>
  <si>
    <t>Associated with above questions. Distance between properties, length of pipes, etc</t>
  </si>
  <si>
    <t>Category</t>
  </si>
  <si>
    <t>General score comparison</t>
  </si>
  <si>
    <t>To be hidden later</t>
  </si>
  <si>
    <t>Support spreadsheet (do not move or modify contents)</t>
  </si>
  <si>
    <t>Gravity sewer (GS)</t>
  </si>
  <si>
    <t>Pressure sewer (PS)</t>
  </si>
  <si>
    <t>Vacuum sewer (VS)</t>
  </si>
  <si>
    <t>ID</t>
  </si>
  <si>
    <t>Assigned score if yes</t>
  </si>
  <si>
    <t>Select client:</t>
  </si>
  <si>
    <t>Answer</t>
  </si>
  <si>
    <t>Questions</t>
  </si>
  <si>
    <t>Is terrain prone to flooding or other sources of high inflow and infiltration?</t>
  </si>
  <si>
    <t>Infrastructure</t>
  </si>
  <si>
    <t>PS means shutdown at each pump, start using storage. VS only at station, but can operate with generators. GS could be issue if there are multiple pump stations and they don't all have generators</t>
  </si>
  <si>
    <t>Construction and design</t>
  </si>
  <si>
    <t>Difficulties with other services or interferences/obstacles. Easier to avoid with pressure and vacuum. If no (Aka greenflied), no particular advantages of one over the other.</t>
  </si>
  <si>
    <t>Reply to questions</t>
  </si>
  <si>
    <t>ok/good</t>
  </si>
  <si>
    <t>More infill reduces capacity of GS. VS has higher capacity to increase flows, replace equipment at station only. PS limited as due to self cleansing velocities. VS has no problem leaving room for future expansion (this is asked in question related to staging. merge. Self cleansing velocities are an issue in GS and PS.</t>
  </si>
  <si>
    <t xml:space="preserve">bad to GS due to high flows at one location/constant operation of pump. </t>
  </si>
  <si>
    <t>Can be considered as staging, so same sewer system is always the best option. VS worst because requires vac station anyways.</t>
  </si>
  <si>
    <t>VS might not require additional vac station, but just replace some equipment. Other systems are ok as long as they're not large flows.</t>
  </si>
  <si>
    <t>Is the new system going to be connected to a downstream existing vacuum sewer network?</t>
  </si>
  <si>
    <t>If it's not going to be connected to other system, no scoring added. Note that system expansion is in another question.</t>
  </si>
  <si>
    <t>Bad: Difficulties to implement a centralised control and monitor system. Longer reaction times (owner detects problems, contacts entity responsible for maintenance, information arrives later to water agency), cost transferred to owners (installation and O&amp;M)</t>
  </si>
  <si>
    <t>Analysis for scoring comparison</t>
  </si>
  <si>
    <t>Score associated on how quickly and how much damage a ruptured pipe can do. GS goes unnoticed, PS is at pressure so forces exfiltration and takes a bit of time to notice. VS no exfil and noticed immediately.</t>
  </si>
  <si>
    <t>bad*</t>
  </si>
  <si>
    <t>Slight bonus to PS if yes. No experience considers it can be done but with more external support.</t>
  </si>
  <si>
    <t>Slight bonus to VS if yes. No experience considers it can be done but with more external support.</t>
  </si>
  <si>
    <t>GS take longer than VS and PS (more machinery, deeper trenches, etc). Scoring in comparison to a GS system.</t>
  </si>
  <si>
    <r>
      <t xml:space="preserve">Good: Centralised telemetry (better information and control of the whole system like peak attenuation), reduced cost to owners (they pay only electricity). Bad: Requires agency to access properties for inspection and maintenance, all maintenance costs are taken by agency.
</t>
    </r>
    <r>
      <rPr>
        <sz val="11"/>
        <color rgb="FFFF0000"/>
        <rFont val="Calibri"/>
        <family val="2"/>
        <scheme val="minor"/>
      </rPr>
      <t>Score is based on comparison between agency and private ownership (this and following question)</t>
    </r>
  </si>
  <si>
    <t>Flooding can cause lots of I/I in GS and outflows in MH.</t>
  </si>
  <si>
    <t>yes</t>
  </si>
  <si>
    <t>Is there limited availability of specialised contractors? (question aimed at vacuum and pressure sewers)</t>
  </si>
  <si>
    <t>System</t>
  </si>
  <si>
    <t>Development</t>
  </si>
  <si>
    <t>no</t>
  </si>
  <si>
    <t>Was the previous answer "No"?</t>
  </si>
  <si>
    <t>worst ≤ bad &lt; ok &lt; good ≤ excellent</t>
  </si>
  <si>
    <t>Client 1</t>
  </si>
  <si>
    <t>Client 2</t>
  </si>
  <si>
    <t>Ideal solution for GS. No sense in using PS for this and probably not VS.</t>
  </si>
  <si>
    <t>Ideal solution for PS. Worst for GS (implies many pump stations). VS not good for high elevation difference.</t>
  </si>
  <si>
    <t>Restriction  1
(mutually exclusive questions)</t>
  </si>
  <si>
    <t>Restriction 2 
(saved for later)</t>
  </si>
  <si>
    <t>Restriction 3
(saved for later)</t>
  </si>
  <si>
    <t>GS could mean some pump stations, but not as many. PS best solution. VS could work</t>
  </si>
  <si>
    <t>Still ideal for GS. Can work for PS and VS.</t>
  </si>
  <si>
    <t>Bad for GS (some pump stations). Still great for PS and probably good for VS.</t>
  </si>
  <si>
    <t>Still bad for GS, but better than steep for PS and VS.</t>
  </si>
  <si>
    <t>Bad for GS due to probably deep sewers. Best for PS and VS.</t>
  </si>
  <si>
    <t>Bad for GS due to probably deep sewers and/or pump stations. Best for PS and VS.</t>
  </si>
  <si>
    <t>Is capacity of downstream infrastructure (pump stations or treatment plants) close to its limit (currently or with expected flows)?</t>
  </si>
  <si>
    <t>/\                              Grouped columns       /\</t>
  </si>
  <si>
    <t>Very deep sewers for GS, no problem at all for PS. It's bad for VS only in the sense that it would require for the collection chamber to be located in the property.</t>
  </si>
  <si>
    <t>Scores</t>
  </si>
  <si>
    <t>Avg of "yes" scores</t>
  </si>
  <si>
    <t>Sum of "yes" scores</t>
  </si>
  <si>
    <t>Topography</t>
  </si>
  <si>
    <t>Same as above, but with just one pump/lift station?</t>
  </si>
  <si>
    <t>Same as above, but with just two pump/lift stations?</t>
  </si>
  <si>
    <r>
      <t>Same as above, but with less than one pump/lift station every 500</t>
    </r>
    <r>
      <rPr>
        <b/>
        <sz val="11"/>
        <color rgb="FFFF0000"/>
        <rFont val="Calibri"/>
        <family val="2"/>
        <scheme val="minor"/>
      </rPr>
      <t xml:space="preserve"> (?)</t>
    </r>
    <r>
      <rPr>
        <sz val="11"/>
        <color theme="1"/>
        <rFont val="Calibri"/>
        <family val="2"/>
        <scheme val="minor"/>
      </rPr>
      <t xml:space="preserve"> houses?</t>
    </r>
  </si>
  <si>
    <t>PS and VS offer very little I/I, reducing demand from infrastructure down the line. Different from question 28. This also considers that PS can atenuate flow by controlling pumping hours (pump at low demand times).</t>
  </si>
  <si>
    <t>Open this document in Microsoft Excel or equivalent
for instructions and limitations to show correctly.</t>
  </si>
  <si>
    <t>Testing alternative total score system</t>
  </si>
  <si>
    <t>Can the development be serviced by a gravity sewer with pipes no deeper than 4m and connect to an existing gravity manhole?</t>
  </si>
  <si>
    <t>Is terrain topography steep and flow generally downhill to existing sewer network?</t>
  </si>
  <si>
    <t>Is terrain topography steep and flow generally uphill to existing sewer network?</t>
  </si>
  <si>
    <t>Is terrain topography steep and undulating?</t>
  </si>
  <si>
    <t>Is terrain topography moderate and flow generally downhill to existing sewer network?</t>
  </si>
  <si>
    <t>Is terrain topography moderate and flow generally uphill to existing sewer network?</t>
  </si>
  <si>
    <t>Is terrain topography moderate and undulating?</t>
  </si>
  <si>
    <t>Is terrain topography mild/flat?</t>
  </si>
  <si>
    <t>Is terrain topography mild/flat and undulating?</t>
  </si>
  <si>
    <t>Is development large (&gt; 2000 properties)?</t>
  </si>
  <si>
    <t>Is development medium sized (500 - 2000 properties)?</t>
  </si>
  <si>
    <t>Is development small sized (150 - 500 properties)?</t>
  </si>
  <si>
    <t>Is development minor (&lt; 150 properties)?</t>
  </si>
  <si>
    <t>Is this project at an area currently served by septic tanks?</t>
  </si>
  <si>
    <t>Based on the Ownership Policy report, clients that used to be served by septic tanks are more receptive to a pressure sewer system (they're used to take care of their systems and spend money on them).</t>
  </si>
  <si>
    <t>Is development density high (&gt; 15 properties/ha)?</t>
  </si>
  <si>
    <t>Is development density medium (4 - 15 properties/ha)?</t>
  </si>
  <si>
    <t>Is development density low (&lt; 4 properties/ha)?</t>
  </si>
  <si>
    <t>Is the area prone to earthquakes?</t>
  </si>
  <si>
    <t>Is there a possibility of liquefaction during an earthquake?</t>
  </si>
  <si>
    <t>Are power outages above 6 hours anticipated?</t>
  </si>
  <si>
    <t>Does the proposed asset owner have experience with pressure systems?</t>
  </si>
  <si>
    <t>Does the proposed asset owner have experience with vacuum systems?</t>
  </si>
  <si>
    <t>Is the proposed system adjacent to an existing gravity sewer network?</t>
  </si>
  <si>
    <t>Is the proposed system adjacent to an existing pressure sewer network?</t>
  </si>
  <si>
    <t>Is the road reserve generally at a higher elevation than the properties?</t>
  </si>
  <si>
    <t>If pressure system is a viable option, would the water agency take ownership and O&amp;M responsibilities of infrastructure on private properties?</t>
  </si>
  <si>
    <t>If pressure system is a viable option, would the customers take ownership and O&amp;M responsibilities of infrastructure on their properties?</t>
  </si>
  <si>
    <t>Is there a special restriction (stricter than normal) to environmental contamination from damaged pipes and/or overflows?</t>
  </si>
  <si>
    <t>Costs</t>
  </si>
  <si>
    <t>Bonus score for cheapest system.</t>
  </si>
  <si>
    <t>If a NPV analysis has been undertaken:
Does the gravity sewer system offer the lowest NPV?</t>
  </si>
  <si>
    <t>Does the vacuum sewer system offer the lowest NPV?</t>
  </si>
  <si>
    <t>Does the pressure sewer system offer the lowest NPV?</t>
  </si>
  <si>
    <t>If a Safety in Design (SiD) risk register been performed:
Does the gravity sewer system have significant risks above the other systems?</t>
  </si>
  <si>
    <t>Does the pressure sewer system have significant risks above the other systems?</t>
  </si>
  <si>
    <t>Does the vacuum sewer system have significant risks above the other systems?</t>
  </si>
  <si>
    <t>Risks and safety</t>
  </si>
  <si>
    <t>Is development area elongated/extended?</t>
  </si>
  <si>
    <t>Is development area compact/centered?</t>
  </si>
  <si>
    <t>Is construction time importantly restricted? (shorter than average times for construction of a gravity system)</t>
  </si>
  <si>
    <t>Will there be future expansion of the system?
Will system be operating in different stages?
Is catchment subject to seasonal flows? (e.g. mainly vacation homes)
Are expected flows lower than average? (e.g. areas with restricted water supply)
Answer "Yes" if any of the above applies.</t>
  </si>
  <si>
    <t>Average Annual Cost (totex over the full life of asset, concrete 100 years- PVC 50 years)</t>
  </si>
  <si>
    <t>Average Annual Cost (Totex over the full life of asset, concrete 100 years- PVC 50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</si>
</sst>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theme="9"/>
      <name val="Calibri"/>
      <family val="2"/>
      <scheme val="minor"/>
    </font>
    <font>
      <sz val="16"/>
      <color theme="1"/>
      <name val="Calibri"/>
      <family val="2"/>
      <scheme val="minor"/>
    </font>
    <font>
      <sz val="1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center"/>
    </xf>
    <xf numFmtId="0" fontId="0" fillId="0" borderId="1" xfId="0" applyBorder="1"/>
    <xf numFmtId="0" fontId="0" fillId="2" borderId="1" xfId="0" applyFill="1" applyBorder="1"/>
    <xf numFmtId="0" fontId="0" fillId="3" borderId="1" xfId="0" applyFill="1" applyBorder="1" applyAlignment="1">
      <alignment horizontal="center"/>
    </xf>
    <xf numFmtId="0" fontId="0" fillId="0" borderId="0" xfId="0" applyAlignment="1"/>
    <xf numFmtId="0" fontId="1" fillId="0" borderId="0" xfId="0" applyFont="1"/>
    <xf numFmtId="0" fontId="0" fillId="2" borderId="4" xfId="0" applyFill="1" applyBorder="1"/>
    <xf numFmtId="0" fontId="2" fillId="3" borderId="11" xfId="0" applyFont="1" applyFill="1" applyBorder="1" applyAlignment="1">
      <alignment horizontal="center"/>
    </xf>
    <xf numFmtId="0" fontId="2" fillId="3" borderId="12" xfId="0" applyFont="1" applyFill="1" applyBorder="1" applyAlignment="1">
      <alignment horizontal="center"/>
    </xf>
    <xf numFmtId="0" fontId="0" fillId="2" borderId="15" xfId="0" applyFill="1" applyBorder="1"/>
    <xf numFmtId="0" fontId="0" fillId="2" borderId="4" xfId="0" applyFill="1" applyBorder="1" applyAlignment="1">
      <alignment wrapText="1"/>
    </xf>
    <xf numFmtId="0" fontId="1" fillId="2" borderId="4" xfId="0" applyFont="1" applyFill="1" applyBorder="1" applyAlignment="1">
      <alignment wrapText="1"/>
    </xf>
    <xf numFmtId="0" fontId="5" fillId="0" borderId="0" xfId="0" applyFont="1"/>
    <xf numFmtId="0" fontId="1" fillId="0" borderId="0" xfId="0" applyFont="1" applyAlignment="1">
      <alignment vertical="top"/>
    </xf>
    <xf numFmtId="0" fontId="0" fillId="2" borderId="4" xfId="0" applyFont="1" applyFill="1" applyBorder="1" applyAlignment="1">
      <alignment wrapText="1"/>
    </xf>
    <xf numFmtId="0" fontId="0" fillId="2" borderId="15" xfId="0" applyFill="1" applyBorder="1" applyAlignment="1">
      <alignment wrapText="1"/>
    </xf>
    <xf numFmtId="0" fontId="1" fillId="2" borderId="15" xfId="0" applyFont="1" applyFill="1" applyBorder="1" applyAlignment="1">
      <alignment wrapText="1"/>
    </xf>
    <xf numFmtId="0" fontId="0" fillId="0" borderId="0" xfId="0" applyFill="1"/>
    <xf numFmtId="0" fontId="0" fillId="2" borderId="1" xfId="0" applyFill="1" applyBorder="1" applyAlignment="1">
      <alignment horizontal="center"/>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6" fillId="0" borderId="0" xfId="0" applyFont="1" applyAlignment="1">
      <alignment horizontal="center"/>
    </xf>
    <xf numFmtId="0" fontId="2" fillId="3" borderId="1" xfId="0" applyFont="1" applyFill="1" applyBorder="1" applyAlignment="1">
      <alignment horizontal="center"/>
    </xf>
    <xf numFmtId="0" fontId="0" fillId="2" borderId="1" xfId="0" applyFill="1" applyBorder="1" applyAlignment="1">
      <alignment horizontal="center"/>
    </xf>
    <xf numFmtId="0" fontId="2" fillId="3" borderId="4" xfId="0" applyFont="1" applyFill="1" applyBorder="1" applyAlignment="1">
      <alignment horizontal="center"/>
    </xf>
    <xf numFmtId="0" fontId="2" fillId="3" borderId="6" xfId="0" applyFont="1" applyFill="1" applyBorder="1" applyAlignment="1">
      <alignment horizontal="center"/>
    </xf>
    <xf numFmtId="0" fontId="0" fillId="0" borderId="0" xfId="0" applyAlignment="1">
      <alignment wrapText="1"/>
    </xf>
    <xf numFmtId="0" fontId="2" fillId="3" borderId="15" xfId="0" applyFont="1" applyFill="1" applyBorder="1" applyAlignment="1">
      <alignment horizontal="center"/>
    </xf>
    <xf numFmtId="0" fontId="0" fillId="2" borderId="15"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1" fillId="0" borderId="0" xfId="0" applyFont="1" applyAlignment="1">
      <alignment horizontal="center"/>
    </xf>
    <xf numFmtId="0" fontId="0" fillId="2" borderId="6" xfId="0" applyFill="1" applyBorder="1" applyAlignment="1">
      <alignment horizontal="center"/>
    </xf>
    <xf numFmtId="0" fontId="0" fillId="2" borderId="12"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1" fillId="2" borderId="12" xfId="0" applyFont="1" applyFill="1" applyBorder="1" applyAlignment="1">
      <alignment wrapText="1"/>
    </xf>
    <xf numFmtId="0" fontId="0" fillId="2" borderId="12" xfId="0" applyFill="1" applyBorder="1" applyAlignment="1">
      <alignment wrapText="1"/>
    </xf>
    <xf numFmtId="0" fontId="0" fillId="3" borderId="1" xfId="0" applyFill="1" applyBorder="1"/>
    <xf numFmtId="0" fontId="0" fillId="3" borderId="4" xfId="0" applyFill="1" applyBorder="1"/>
    <xf numFmtId="0" fontId="0" fillId="2" borderId="12" xfId="0" applyFont="1" applyFill="1" applyBorder="1" applyAlignment="1">
      <alignment wrapText="1"/>
    </xf>
    <xf numFmtId="0" fontId="0" fillId="0" borderId="0" xfId="0" applyAlignment="1">
      <alignment horizontal="center" vertical="center"/>
    </xf>
    <xf numFmtId="0" fontId="0" fillId="2" borderId="6" xfId="0" applyFill="1" applyBorder="1" applyAlignment="1">
      <alignment horizontal="center" vertical="center"/>
    </xf>
    <xf numFmtId="0" fontId="0" fillId="0" borderId="0" xfId="0" applyAlignment="1">
      <alignment vertical="center"/>
    </xf>
    <xf numFmtId="0" fontId="0" fillId="2" borderId="1" xfId="0" applyFill="1" applyBorder="1" applyAlignment="1"/>
    <xf numFmtId="0" fontId="0" fillId="2" borderId="12" xfId="0" applyFill="1" applyBorder="1" applyAlignment="1"/>
    <xf numFmtId="164" fontId="0" fillId="0" borderId="15" xfId="0" applyNumberFormat="1" applyBorder="1"/>
    <xf numFmtId="0" fontId="2" fillId="3" borderId="15" xfId="0" applyFont="1" applyFill="1" applyBorder="1" applyAlignment="1">
      <alignment vertical="center" wrapText="1"/>
    </xf>
    <xf numFmtId="0" fontId="2" fillId="3" borderId="12" xfId="0" applyFont="1" applyFill="1" applyBorder="1" applyAlignment="1">
      <alignment vertical="center" wrapText="1"/>
    </xf>
    <xf numFmtId="0" fontId="7" fillId="0" borderId="0" xfId="0" applyFont="1" applyAlignment="1">
      <alignment horizontal="center" vertical="center" wrapText="1"/>
    </xf>
    <xf numFmtId="0" fontId="0" fillId="2" borderId="1" xfId="0" applyFill="1" applyBorder="1" applyAlignment="1">
      <alignment horizontal="center"/>
    </xf>
    <xf numFmtId="0" fontId="8" fillId="2" borderId="4" xfId="0" applyFont="1" applyFill="1" applyBorder="1" applyAlignment="1">
      <alignment wrapText="1"/>
    </xf>
    <xf numFmtId="0" fontId="0" fillId="2" borderId="15" xfId="0" applyFill="1" applyBorder="1" applyAlignment="1"/>
    <xf numFmtId="0" fontId="1" fillId="0" borderId="0" xfId="0" applyFont="1" applyAlignment="1">
      <alignment wrapText="1"/>
    </xf>
    <xf numFmtId="0" fontId="0" fillId="0" borderId="0" xfId="0" applyFill="1" applyAlignment="1">
      <alignment wrapText="1"/>
    </xf>
    <xf numFmtId="0" fontId="2" fillId="3" borderId="1" xfId="0" applyFont="1" applyFill="1" applyBorder="1" applyAlignment="1">
      <alignment horizontal="center"/>
    </xf>
    <xf numFmtId="0" fontId="0" fillId="2" borderId="1" xfId="0"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1" xfId="0" applyFont="1"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4" borderId="1" xfId="0" applyFill="1" applyBorder="1" applyAlignment="1">
      <alignment horizontal="center"/>
    </xf>
    <xf numFmtId="0" fontId="2" fillId="3" borderId="1" xfId="0" applyFont="1" applyFill="1" applyBorder="1" applyAlignment="1">
      <alignment horizontal="center" wrapText="1"/>
    </xf>
    <xf numFmtId="0" fontId="2" fillId="3" borderId="4" xfId="0" applyFont="1" applyFill="1" applyBorder="1" applyAlignment="1">
      <alignment horizontal="center"/>
    </xf>
    <xf numFmtId="0" fontId="2" fillId="3" borderId="6" xfId="0" applyFont="1" applyFill="1" applyBorder="1" applyAlignment="1">
      <alignment horizontal="center"/>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3" borderId="9" xfId="0" applyFont="1" applyFill="1" applyBorder="1" applyAlignment="1">
      <alignment horizontal="center"/>
    </xf>
    <xf numFmtId="0" fontId="2" fillId="3" borderId="5"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wrapText="1"/>
    </xf>
    <xf numFmtId="0" fontId="2" fillId="3" borderId="5" xfId="0" applyFont="1" applyFill="1" applyBorder="1" applyAlignment="1">
      <alignment horizontal="center" wrapText="1"/>
    </xf>
    <xf numFmtId="0" fontId="2" fillId="3" borderId="10"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2" fillId="3" borderId="7" xfId="0" applyFont="1" applyFill="1" applyBorder="1" applyAlignment="1">
      <alignment horizontal="center"/>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4">
    <dxf>
      <font>
        <strike val="0"/>
        <color theme="0"/>
      </font>
      <fill>
        <patternFill>
          <bgColor theme="1" tint="0.34998626667073579"/>
        </patternFill>
      </fill>
    </dxf>
    <dxf>
      <font>
        <strike/>
      </font>
      <fill>
        <patternFill>
          <bgColor theme="1" tint="0.34998626667073579"/>
        </patternFill>
      </fill>
    </dxf>
    <dxf>
      <font>
        <strike val="0"/>
        <color rgb="FFFF0000"/>
      </font>
      <fill>
        <patternFill>
          <bgColor theme="1" tint="0.34998626667073579"/>
        </patternFill>
      </fill>
    </dxf>
    <dxf>
      <font>
        <strike/>
      </font>
      <fill>
        <patternFill>
          <bgColor theme="1" tint="0.34998626667073579"/>
        </patternFill>
      </fill>
    </dxf>
  </dxfs>
  <tableStyles count="0" defaultTableStyle="TableStyleMedium2" defaultPivotStyle="PivotStyleLight16"/>
  <colors>
    <mruColors>
      <color rgb="FF63BE7B"/>
      <color rgb="FFF869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84897</xdr:colOff>
      <xdr:row>0</xdr:row>
      <xdr:rowOff>65432</xdr:rowOff>
    </xdr:from>
    <xdr:to>
      <xdr:col>3</xdr:col>
      <xdr:colOff>7228647</xdr:colOff>
      <xdr:row>4</xdr:row>
      <xdr:rowOff>179732</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147267" y="65432"/>
          <a:ext cx="7143750" cy="14726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chemeClr val="lt1"/>
              </a:solidFill>
              <a:effectLst/>
              <a:latin typeface="+mn-lt"/>
              <a:ea typeface="+mn-ea"/>
              <a:cs typeface="+mn-cs"/>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1. Select client from drop-down list on the left</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2. Make sure all answer fields are blank before starting</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3. Start answering from the top. If unsure or question does not apply, simply skip</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    Some questions are mutually exclusive and will automatically indicate that they should be skipped (make sure answer field is clear before continuing)</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4. The scores for each system will be shown on the right (lowest score indicates preferred system)</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1" baseline="0">
              <a:solidFill>
                <a:schemeClr val="lt1"/>
              </a:solidFill>
              <a:effectLst/>
              <a:latin typeface="+mn-lt"/>
              <a:ea typeface="+mn-ea"/>
              <a:cs typeface="+mn-cs"/>
            </a:rPr>
            <a:t>Do not modify any other cell in this sheet. To add or modify questions, clients and individual scores, use next sheet.</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p>
        <a:p>
          <a:pPr algn="l"/>
          <a:endParaRPr lang="en-AU" sz="1100" baseline="0"/>
        </a:p>
        <a:p>
          <a:pPr algn="l"/>
          <a:endParaRPr lang="en-AU" sz="1100" baseline="0"/>
        </a:p>
      </xdr:txBody>
    </xdr:sp>
    <xdr:clientData/>
  </xdr:twoCellAnchor>
  <xdr:twoCellAnchor>
    <xdr:from>
      <xdr:col>1</xdr:col>
      <xdr:colOff>19050</xdr:colOff>
      <xdr:row>0</xdr:row>
      <xdr:rowOff>161925</xdr:rowOff>
    </xdr:from>
    <xdr:to>
      <xdr:col>2</xdr:col>
      <xdr:colOff>1533526</xdr:colOff>
      <xdr:row>1</xdr:row>
      <xdr:rowOff>19050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247650" y="161925"/>
          <a:ext cx="1800226" cy="64770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baseline="0"/>
            <a:t>Current limitations:</a:t>
          </a:r>
        </a:p>
        <a:p>
          <a:pPr algn="l"/>
          <a:r>
            <a:rPr lang="en-AU" sz="1100" baseline="0"/>
            <a:t>See "Questions and scores" sheet</a:t>
          </a:r>
        </a:p>
        <a:p>
          <a:pPr algn="l"/>
          <a:endParaRPr lang="en-AU" sz="1100" baseline="0"/>
        </a:p>
        <a:p>
          <a:pPr algn="l"/>
          <a:endParaRPr lang="en-AU" sz="1100"/>
        </a:p>
      </xdr:txBody>
    </xdr:sp>
    <xdr:clientData/>
  </xdr:twoCellAnchor>
  <xdr:twoCellAnchor>
    <xdr:from>
      <xdr:col>22</xdr:col>
      <xdr:colOff>397566</xdr:colOff>
      <xdr:row>8</xdr:row>
      <xdr:rowOff>164726</xdr:rowOff>
    </xdr:from>
    <xdr:to>
      <xdr:col>31</xdr:col>
      <xdr:colOff>198783</xdr:colOff>
      <xdr:row>17</xdr:row>
      <xdr:rowOff>91107</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9820283" y="2285074"/>
          <a:ext cx="5317435" cy="1640881"/>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aseline="0"/>
            <a:t>- Still pending to see if it's better to add or average scores. Table on the left is the sum. At the bottom of the grouped columns (make sure to expand them) is a table comparing sum, average (including 0 values). Average without 0 values does not offer good comparison.</a:t>
          </a:r>
        </a:p>
        <a:p>
          <a:pPr algn="l"/>
          <a:r>
            <a:rPr lang="en-AU" sz="1100" baseline="0"/>
            <a:t>- Another idea could be to consider an initial starting score for pressure and vacuum</a:t>
          </a:r>
        </a:p>
      </xdr:txBody>
    </xdr:sp>
    <xdr:clientData/>
  </xdr:twoCellAnchor>
  <xdr:twoCellAnchor>
    <xdr:from>
      <xdr:col>5</xdr:col>
      <xdr:colOff>33130</xdr:colOff>
      <xdr:row>0</xdr:row>
      <xdr:rowOff>95250</xdr:rowOff>
    </xdr:from>
    <xdr:to>
      <xdr:col>8</xdr:col>
      <xdr:colOff>390524</xdr:colOff>
      <xdr:row>0</xdr:row>
      <xdr:rowOff>733425</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9781760" y="95250"/>
          <a:ext cx="2378351" cy="638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Lower score is better.</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Values not comparable between different analyses.</a:t>
          </a:r>
          <a:endParaRPr lang="en-AU"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60512</xdr:colOff>
      <xdr:row>11</xdr:row>
      <xdr:rowOff>129988</xdr:rowOff>
    </xdr:from>
    <xdr:to>
      <xdr:col>5</xdr:col>
      <xdr:colOff>133350</xdr:colOff>
      <xdr:row>35</xdr:row>
      <xdr:rowOff>342899</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60512" y="2863663"/>
          <a:ext cx="3168463" cy="6308911"/>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baseline="0"/>
            <a:t>Current limitations:</a:t>
          </a:r>
        </a:p>
        <a:p>
          <a:pPr algn="l"/>
          <a:r>
            <a:rPr lang="en-AU" sz="1100" baseline="0"/>
            <a:t>- There are questions in different sections that should probably give a different score if both are "yes". (i.e. combination score of them should be different than the sum of their individual scores). Not a serious problem, but left as future improvement (temporarily managed by reducing scores).</a:t>
          </a:r>
        </a:p>
        <a:p>
          <a:pPr algn="l"/>
          <a:endParaRPr lang="en-AU" sz="1100" baseline="0"/>
        </a:p>
        <a:p>
          <a:pPr algn="l"/>
          <a:r>
            <a:rPr lang="en-AU" sz="1100" baseline="0"/>
            <a:t>- Answers have to be cleared manually between each run. VBA button will be added to clear with one click.</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lt1"/>
              </a:solidFill>
              <a:effectLst/>
              <a:latin typeface="+mn-lt"/>
              <a:ea typeface="+mn-ea"/>
              <a:cs typeface="+mn-cs"/>
            </a:rPr>
            <a:t>- If adding more clients than the current 6: Add clients in list above this box, cell B4 in Questionaire sheet needs data validation to expand to new clients, new columns need to be added to this sheet and referenced to list above this box. In the future, VBA button can add clients and modify everything else automatically.</a:t>
          </a:r>
          <a:endParaRPr lang="en-AU">
            <a:effectLst/>
          </a:endParaRPr>
        </a:p>
        <a:p>
          <a:pPr algn="l"/>
          <a:r>
            <a:rPr lang="en-AU" sz="1100" baseline="0"/>
            <a:t>- Questions are added below (up to 99). Adding rows in between generates issues in the previous spreadsheet. </a:t>
          </a:r>
        </a:p>
        <a:p>
          <a:pPr algn="l"/>
          <a:r>
            <a:rPr lang="en-AU" sz="1100" baseline="0"/>
            <a:t>- Should be improved to make it easier to organize the questions by section. (maybe a sort button?). Still, some questions have priority over others and should be considered when sorting (maybe use one support column define these?). If sorting, questions with the same restriction 1 should be kept intogether and in the same order as their currently are.</a:t>
          </a:r>
        </a:p>
        <a:p>
          <a:pPr algn="l"/>
          <a:endParaRPr lang="en-AU" sz="1100" baseline="0"/>
        </a:p>
        <a:p>
          <a:pPr algn="l"/>
          <a:endParaRPr lang="en-AU" sz="1100" baseline="0"/>
        </a:p>
        <a:p>
          <a:pPr algn="l"/>
          <a:endParaRPr lang="en-AU" sz="1100" baseline="0"/>
        </a:p>
        <a:p>
          <a:pPr algn="l"/>
          <a:endParaRPr lang="en-AU" sz="1100" baseline="0"/>
        </a:p>
        <a:p>
          <a:pPr algn="l"/>
          <a:endParaRPr lang="en-AU" sz="1100"/>
        </a:p>
      </xdr:txBody>
    </xdr:sp>
    <xdr:clientData/>
  </xdr:twoCellAnchor>
  <xdr:twoCellAnchor>
    <xdr:from>
      <xdr:col>0</xdr:col>
      <xdr:colOff>0</xdr:colOff>
      <xdr:row>0</xdr:row>
      <xdr:rowOff>1048</xdr:rowOff>
    </xdr:from>
    <xdr:to>
      <xdr:col>7</xdr:col>
      <xdr:colOff>2190019</xdr:colOff>
      <xdr:row>2</xdr:row>
      <xdr:rowOff>619125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0" y="1048"/>
          <a:ext cx="5799994" cy="999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100" b="0">
              <a:solidFill>
                <a:schemeClr val="lt1"/>
              </a:solidFill>
              <a:effectLst/>
              <a:latin typeface="+mn-lt"/>
              <a:ea typeface="+mn-ea"/>
              <a:cs typeface="+mn-cs"/>
            </a:rPr>
            <a:t>- Only modify light cream coloured</a:t>
          </a:r>
          <a:r>
            <a:rPr lang="en-AU" sz="1100" b="0" baseline="0">
              <a:solidFill>
                <a:schemeClr val="lt1"/>
              </a:solidFill>
              <a:effectLst/>
              <a:latin typeface="+mn-lt"/>
              <a:ea typeface="+mn-ea"/>
              <a:cs typeface="+mn-cs"/>
            </a:rPr>
            <a:t> cells</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 There are two grouped columns (expand by clicking the + above)</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 When adding questions, use available rows below</a:t>
          </a: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lt1"/>
              </a:solidFill>
              <a:effectLst/>
              <a:latin typeface="+mn-lt"/>
              <a:ea typeface="+mn-ea"/>
              <a:cs typeface="+mn-cs"/>
            </a:rPr>
            <a:t>- Do NOT insert additonal rows (safeguards for this have not yet been implemented). Columns can be added except in between score columns</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0" baseline="0">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N124"/>
  <sheetViews>
    <sheetView tabSelected="1" zoomScale="110" zoomScaleNormal="110" workbookViewId="0">
      <pane ySplit="8" topLeftCell="A18" activePane="bottomLeft" state="frozen"/>
      <selection pane="bottomLeft" activeCell="D29" sqref="D29"/>
    </sheetView>
  </sheetViews>
  <sheetFormatPr defaultRowHeight="15" outlineLevelCol="2" x14ac:dyDescent="0.25"/>
  <cols>
    <col min="1" max="1" width="3.42578125" customWidth="1"/>
    <col min="2" max="2" width="4.28515625" customWidth="1"/>
    <col min="3" max="3" width="23.140625" customWidth="1"/>
    <col min="4" max="4" width="110.140625" style="28" customWidth="1"/>
    <col min="5" max="5" width="4.7109375" style="43" bestFit="1" customWidth="1"/>
    <col min="6" max="6" width="11.28515625" style="1" customWidth="1"/>
    <col min="7" max="7" width="12.7109375" style="1" customWidth="1"/>
    <col min="8" max="8" width="6.28515625" customWidth="1"/>
    <col min="9" max="9" width="6.5703125" customWidth="1"/>
    <col min="10" max="10" width="2.140625" customWidth="1"/>
    <col min="11" max="11" width="15.28515625" customWidth="1" outlineLevel="1"/>
    <col min="12" max="14" width="7.85546875" customWidth="1" outlineLevel="2"/>
    <col min="15" max="15" width="4.5703125" customWidth="1"/>
    <col min="16" max="17" width="9.140625" customWidth="1"/>
  </cols>
  <sheetData>
    <row r="1" spans="2:14" ht="62.25" customHeight="1" x14ac:dyDescent="0.25">
      <c r="D1" s="51" t="s">
        <v>100</v>
      </c>
    </row>
    <row r="2" spans="2:14" x14ac:dyDescent="0.25">
      <c r="F2" s="57" t="s">
        <v>71</v>
      </c>
      <c r="G2" s="57"/>
      <c r="H2" s="57" t="s">
        <v>8</v>
      </c>
      <c r="I2" s="57"/>
    </row>
    <row r="3" spans="2:14" x14ac:dyDescent="0.25">
      <c r="B3" s="61" t="s">
        <v>44</v>
      </c>
      <c r="C3" s="61"/>
      <c r="F3" s="58" t="s">
        <v>5</v>
      </c>
      <c r="G3" s="58"/>
      <c r="H3" s="58">
        <f>SUMIF($F$9:$F$107,"yes",L9:L107)</f>
        <v>195</v>
      </c>
      <c r="I3" s="58"/>
    </row>
    <row r="4" spans="2:14" ht="15" customHeight="1" x14ac:dyDescent="0.25">
      <c r="B4" s="65" t="s">
        <v>76</v>
      </c>
      <c r="C4" s="65"/>
      <c r="F4" s="58" t="s">
        <v>6</v>
      </c>
      <c r="G4" s="58"/>
      <c r="H4" s="58">
        <f>SUMIF($F$9:$F$107,"yes",M9:M107)</f>
        <v>145</v>
      </c>
      <c r="I4" s="58"/>
    </row>
    <row r="5" spans="2:14" x14ac:dyDescent="0.25">
      <c r="F5" s="58" t="s">
        <v>7</v>
      </c>
      <c r="G5" s="58"/>
      <c r="H5" s="58">
        <f>SUMIF($F$9:$F$107,"yes",N9:N107)</f>
        <v>260</v>
      </c>
      <c r="I5" s="58"/>
    </row>
    <row r="6" spans="2:14" x14ac:dyDescent="0.25">
      <c r="F6"/>
      <c r="G6"/>
      <c r="L6" s="6"/>
    </row>
    <row r="7" spans="2:14" x14ac:dyDescent="0.25">
      <c r="B7" s="57" t="s">
        <v>16</v>
      </c>
      <c r="C7" s="57"/>
      <c r="D7" s="57"/>
      <c r="E7" s="57"/>
      <c r="F7" s="24" t="s">
        <v>45</v>
      </c>
      <c r="G7" s="5"/>
      <c r="L7" s="62" t="s">
        <v>43</v>
      </c>
      <c r="M7" s="63"/>
      <c r="N7" s="64"/>
    </row>
    <row r="8" spans="2:14" ht="15" customHeight="1" x14ac:dyDescent="0.25">
      <c r="B8" s="24" t="s">
        <v>42</v>
      </c>
      <c r="C8" s="24" t="s">
        <v>35</v>
      </c>
      <c r="D8" s="66" t="s">
        <v>4</v>
      </c>
      <c r="E8" s="66"/>
      <c r="F8" s="24" t="s">
        <v>15</v>
      </c>
      <c r="G8" s="5"/>
      <c r="L8" s="4" t="s">
        <v>9</v>
      </c>
      <c r="M8" s="4" t="s">
        <v>28</v>
      </c>
      <c r="N8" s="4" t="s">
        <v>10</v>
      </c>
    </row>
    <row r="9" spans="2:14" x14ac:dyDescent="0.25">
      <c r="B9" s="3">
        <f>+'Questions and scores'!G6</f>
        <v>1</v>
      </c>
      <c r="C9" s="7" t="str">
        <f>IF('Questions and scores'!I6="","",'Questions and scores'!I6)</f>
        <v>Construction and design</v>
      </c>
      <c r="D9" s="11" t="str">
        <f>IF('Questions and scores'!H6="","",'Questions and scores'!H6)</f>
        <v>Does the proposed asset owner have experience with pressure systems?</v>
      </c>
      <c r="E9" s="44"/>
      <c r="F9" s="25" t="s">
        <v>11</v>
      </c>
      <c r="L9" s="3">
        <f>VLOOKUP(B9,'Questions and scores'!$G$6:$AH$104,MATCH($B$4,'Questions and scores'!$G$3:$AZ$3,0),FALSE)</f>
        <v>10</v>
      </c>
      <c r="M9" s="3">
        <f>VLOOKUP(B9,'Questions and scores'!$G$6:$AH$104,MATCH($B$4,'Questions and scores'!$G$3:$AZ$3,0)+1,FALSE)</f>
        <v>0</v>
      </c>
      <c r="N9" s="3">
        <f>VLOOKUP(B9,'Questions and scores'!$G$6:$AH$104,MATCH($B$4,'Questions and scores'!$G$3:$AZ$3,0)+2,FALSE)</f>
        <v>10</v>
      </c>
    </row>
    <row r="10" spans="2:14" x14ac:dyDescent="0.25">
      <c r="B10" s="3">
        <f>+'Questions and scores'!G7</f>
        <v>2</v>
      </c>
      <c r="C10" s="7" t="str">
        <f>IF('Questions and scores'!I7="","",'Questions and scores'!I7)</f>
        <v>Construction and design</v>
      </c>
      <c r="D10" s="11" t="str">
        <f>IF('Questions and scores'!H7="","",'Questions and scores'!H7)</f>
        <v>Does the proposed asset owner have experience with vacuum systems?</v>
      </c>
      <c r="E10" s="44" t="str">
        <f>+IF(
                 AND(
                              VLOOKUP(B9,'Questions and scores'!$G$6:$AH$104,4,FALSE)=VLOOKUP(B10,'Questions and scores'!$G$6:$AH$104,4,FALSE),
                              VLOOKUP(B10,'Questions and scores'!$G$6:$AH$104,4,FALSE)&lt;&gt;0,
                              OR(F9="Yes",E9="Skip")
                 ),"Skip",""
)</f>
        <v/>
      </c>
      <c r="F10" s="25" t="s">
        <v>17</v>
      </c>
      <c r="L10" s="3">
        <f>VLOOKUP(B10,'Questions and scores'!$G$6:$AH$104,MATCH($B$4,'Questions and scores'!$G$3:$AZ$3,0),FALSE)</f>
        <v>10</v>
      </c>
      <c r="M10" s="3">
        <f>VLOOKUP(B10,'Questions and scores'!$G$6:$AH$104,MATCH($B$4,'Questions and scores'!$G$3:$AZ$3,0)+1,FALSE)</f>
        <v>10</v>
      </c>
      <c r="N10" s="3">
        <f>VLOOKUP(B10,'Questions and scores'!$G$6:$AH$104,MATCH($B$4,'Questions and scores'!$G$3:$AZ$3,0)+2,FALSE)</f>
        <v>0</v>
      </c>
    </row>
    <row r="11" spans="2:14" ht="30" x14ac:dyDescent="0.25">
      <c r="B11" s="3">
        <f>+'Questions and scores'!G8</f>
        <v>3</v>
      </c>
      <c r="C11" s="7" t="str">
        <f>IF('Questions and scores'!I8="","",'Questions and scores'!I8)</f>
        <v>General</v>
      </c>
      <c r="D11" s="11" t="str">
        <f>IF('Questions and scores'!H8="","",'Questions and scores'!H8)</f>
        <v>Can the development be serviced by a gravity sewer with pipes no deeper than 4m and connect to an existing gravity manhole?</v>
      </c>
      <c r="E11" s="44" t="str">
        <f>+IF(
                 AND(
                              VLOOKUP(B10,'Questions and scores'!$G$6:$AH$104,4,FALSE)=VLOOKUP(B11,'Questions and scores'!$G$6:$AH$104,4,FALSE),
                              VLOOKUP(B11,'Questions and scores'!$G$6:$AH$104,4,FALSE)&lt;&gt;0,
                              OR(F10="Yes",E10="Skip")
                 ),"Skip",""
)</f>
        <v/>
      </c>
      <c r="F11" s="25" t="s">
        <v>73</v>
      </c>
      <c r="L11" s="3">
        <f>VLOOKUP(B11,'Questions and scores'!$G$6:$AH$104,MATCH($B$4,'Questions and scores'!$G$3:$AZ$3,0),FALSE)</f>
        <v>0</v>
      </c>
      <c r="M11" s="3">
        <f>VLOOKUP(B11,'Questions and scores'!$G$6:$AH$104,MATCH($B$4,'Questions and scores'!$G$3:$AZ$3,0)+1,FALSE)</f>
        <v>90</v>
      </c>
      <c r="N11" s="3">
        <f>VLOOKUP(B11,'Questions and scores'!$G$6:$AH$104,MATCH($B$4,'Questions and scores'!$G$3:$AZ$3,0)+2,FALSE)</f>
        <v>90</v>
      </c>
    </row>
    <row r="12" spans="2:14" x14ac:dyDescent="0.25">
      <c r="B12" s="3">
        <f>+'Questions and scores'!G9</f>
        <v>4</v>
      </c>
      <c r="C12" s="7" t="str">
        <f>IF('Questions and scores'!I9="","",'Questions and scores'!I9)</f>
        <v>General</v>
      </c>
      <c r="D12" s="11" t="str">
        <f>IF('Questions and scores'!H9="","",'Questions and scores'!H9)</f>
        <v>Same as above, but with just one pump/lift station?</v>
      </c>
      <c r="E12" s="44" t="str">
        <f>+IF(
                 AND(
                              VLOOKUP(B11,'Questions and scores'!$G$6:$AH$104,4,FALSE)=VLOOKUP(B12,'Questions and scores'!$G$6:$AH$104,4,FALSE),
                              VLOOKUP(B12,'Questions and scores'!$G$6:$AH$104,4,FALSE)&lt;&gt;0,
                              OR(F11="Yes",E11="Skip")
                 ),"Skip",""
)</f>
        <v/>
      </c>
      <c r="F12" s="25" t="s">
        <v>17</v>
      </c>
      <c r="L12" s="3">
        <f>VLOOKUP(B12,'Questions and scores'!$G$6:$AH$104,MATCH($B$4,'Questions and scores'!$G$3:$AZ$3,0),FALSE)</f>
        <v>0</v>
      </c>
      <c r="M12" s="3">
        <f>VLOOKUP(B12,'Questions and scores'!$G$6:$AH$104,MATCH($B$4,'Questions and scores'!$G$3:$AZ$3,0)+1,FALSE)</f>
        <v>70</v>
      </c>
      <c r="N12" s="3">
        <f>VLOOKUP(B12,'Questions and scores'!$G$6:$AH$104,MATCH($B$4,'Questions and scores'!$G$3:$AZ$3,0)+2,FALSE)</f>
        <v>70</v>
      </c>
    </row>
    <row r="13" spans="2:14" x14ac:dyDescent="0.25">
      <c r="B13" s="3">
        <f>+'Questions and scores'!G10</f>
        <v>5</v>
      </c>
      <c r="C13" s="7" t="str">
        <f>IF('Questions and scores'!I10="","",'Questions and scores'!I10)</f>
        <v>General</v>
      </c>
      <c r="D13" s="11" t="str">
        <f>IF('Questions and scores'!H10="","",'Questions and scores'!H10)</f>
        <v>Same as above, but with just two pump/lift stations?</v>
      </c>
      <c r="E13" s="44" t="str">
        <f>+IF(
                 AND(
                              VLOOKUP(B12,'Questions and scores'!$G$6:$AH$104,4,FALSE)=VLOOKUP(B13,'Questions and scores'!$G$6:$AH$104,4,FALSE),
                              VLOOKUP(B13,'Questions and scores'!$G$6:$AH$104,4,FALSE)&lt;&gt;0,
                              OR(F12="Yes",E12="Skip")
                 ),"Skip",""
)</f>
        <v/>
      </c>
      <c r="F13" s="25" t="s">
        <v>11</v>
      </c>
      <c r="L13" s="3">
        <f>VLOOKUP(B13,'Questions and scores'!$G$6:$AH$104,MATCH($B$4,'Questions and scores'!$G$3:$AZ$3,0),FALSE)</f>
        <v>0</v>
      </c>
      <c r="M13" s="3">
        <f>VLOOKUP(B13,'Questions and scores'!$G$6:$AH$104,MATCH($B$4,'Questions and scores'!$G$3:$AZ$3,0)+1,FALSE)</f>
        <v>50</v>
      </c>
      <c r="N13" s="3">
        <f>VLOOKUP(B13,'Questions and scores'!$G$6:$AH$104,MATCH($B$4,'Questions and scores'!$G$3:$AZ$3,0)+2,FALSE)</f>
        <v>50</v>
      </c>
    </row>
    <row r="14" spans="2:14" x14ac:dyDescent="0.25">
      <c r="B14" s="3">
        <f>+'Questions and scores'!G11</f>
        <v>6</v>
      </c>
      <c r="C14" s="7" t="str">
        <f>IF('Questions and scores'!I11="","",'Questions and scores'!I11)</f>
        <v>General</v>
      </c>
      <c r="D14" s="11" t="str">
        <f>IF('Questions and scores'!H11="","",'Questions and scores'!H11)</f>
        <v>Same as above, but with less than one pump/lift station every 500 (?) houses?</v>
      </c>
      <c r="E14" s="44" t="str">
        <f>+IF(
                 AND(
                              VLOOKUP(B13,'Questions and scores'!$G$6:$AH$104,4,FALSE)=VLOOKUP(B14,'Questions and scores'!$G$6:$AH$104,4,FALSE),
                              VLOOKUP(B14,'Questions and scores'!$G$6:$AH$104,4,FALSE)&lt;&gt;0,
                              OR(F13="Yes",E13="Skip")
                 ),"Skip",""
)</f>
        <v>Skip</v>
      </c>
      <c r="F14" s="19"/>
      <c r="L14" s="3">
        <f>VLOOKUP(B14,'Questions and scores'!$G$6:$AH$104,MATCH($B$4,'Questions and scores'!$G$3:$AZ$3,0),FALSE)</f>
        <v>0</v>
      </c>
      <c r="M14" s="3">
        <f>VLOOKUP(B14,'Questions and scores'!$G$6:$AH$104,MATCH($B$4,'Questions and scores'!$G$3:$AZ$3,0)+1,FALSE)</f>
        <v>30</v>
      </c>
      <c r="N14" s="3">
        <f>VLOOKUP(B14,'Questions and scores'!$G$6:$AH$104,MATCH($B$4,'Questions and scores'!$G$3:$AZ$3,0)+2,FALSE)</f>
        <v>30</v>
      </c>
    </row>
    <row r="15" spans="2:14" x14ac:dyDescent="0.25">
      <c r="B15" s="3">
        <f>+'Questions and scores'!G12</f>
        <v>7</v>
      </c>
      <c r="C15" s="7" t="str">
        <f>IF('Questions and scores'!I12="","",'Questions and scores'!I12)</f>
        <v>General</v>
      </c>
      <c r="D15" s="11" t="str">
        <f>IF('Questions and scores'!H12="","",'Questions and scores'!H12)</f>
        <v>Was the previous answer "No"?</v>
      </c>
      <c r="E15" s="44" t="str">
        <f>+IF(
                 AND(
                              VLOOKUP(B14,'Questions and scores'!$G$6:$AH$104,4,FALSE)=VLOOKUP(B15,'Questions and scores'!$G$6:$AH$104,4,FALSE),
                              VLOOKUP(B15,'Questions and scores'!$G$6:$AH$104,4,FALSE)&lt;&gt;0,
                              OR(F14="Yes",E14="Skip")
                 ),"Skip",""
)</f>
        <v>Skip</v>
      </c>
      <c r="F15" s="25"/>
      <c r="L15" s="3">
        <f>VLOOKUP(B15,'Questions and scores'!$G$6:$AH$104,MATCH($B$4,'Questions and scores'!$G$3:$AZ$3,0),FALSE)</f>
        <v>80</v>
      </c>
      <c r="M15" s="3">
        <f>VLOOKUP(B15,'Questions and scores'!$G$6:$AH$104,MATCH($B$4,'Questions and scores'!$G$3:$AZ$3,0)+1,FALSE)</f>
        <v>0</v>
      </c>
      <c r="N15" s="3">
        <f>VLOOKUP(B15,'Questions and scores'!$G$6:$AH$104,MATCH($B$4,'Questions and scores'!$G$3:$AZ$3,0)+2,FALSE)</f>
        <v>0</v>
      </c>
    </row>
    <row r="16" spans="2:14" x14ac:dyDescent="0.25">
      <c r="B16" s="3">
        <f>+'Questions and scores'!G13</f>
        <v>8</v>
      </c>
      <c r="C16" s="7" t="str">
        <f>IF('Questions and scores'!I13="","",'Questions and scores'!I13)</f>
        <v>Geotech</v>
      </c>
      <c r="D16" s="11" t="str">
        <f>IF('Questions and scores'!H13="","",'Questions and scores'!H13)</f>
        <v>Is there a high water table?</v>
      </c>
      <c r="E16" s="44" t="str">
        <f>+IF(
                 AND(
                              VLOOKUP(B15,'Questions and scores'!$G$6:$AH$104,4,FALSE)=VLOOKUP(B16,'Questions and scores'!$G$6:$AH$104,4,FALSE),
                              VLOOKUP(B16,'Questions and scores'!$G$6:$AH$104,4,FALSE)&lt;&gt;0,
                              OR(F15="Yes",E15="Skip")
                 ),"Skip",""
)</f>
        <v/>
      </c>
      <c r="F16" s="25" t="s">
        <v>11</v>
      </c>
      <c r="L16" s="3">
        <v>30</v>
      </c>
      <c r="M16" s="3">
        <v>0</v>
      </c>
      <c r="N16" s="3">
        <v>0</v>
      </c>
    </row>
    <row r="17" spans="2:14" x14ac:dyDescent="0.25">
      <c r="B17" s="3">
        <f>+'Questions and scores'!G14</f>
        <v>9</v>
      </c>
      <c r="C17" s="7" t="str">
        <f>IF('Questions and scores'!I14="","",'Questions and scores'!I14)</f>
        <v>Geotech</v>
      </c>
      <c r="D17" s="11" t="str">
        <f>IF('Questions and scores'!H14="","",'Questions and scores'!H14)</f>
        <v>Are there rocky soils or poor ground condition?</v>
      </c>
      <c r="E17" s="44" t="str">
        <f>+IF(
                 AND(
                              VLOOKUP(B16,'Questions and scores'!$G$6:$AH$104,4,FALSE)=VLOOKUP(B17,'Questions and scores'!$G$6:$AH$104,4,FALSE),
                              VLOOKUP(B17,'Questions and scores'!$G$6:$AH$104,4,FALSE)&lt;&gt;0,
                              OR(F16="Yes",E16="Skip")
                 ),"Skip",""
)</f>
        <v/>
      </c>
      <c r="F17" s="25" t="s">
        <v>69</v>
      </c>
      <c r="L17" s="3">
        <v>30</v>
      </c>
      <c r="M17" s="3">
        <v>0</v>
      </c>
      <c r="N17" s="3">
        <v>30</v>
      </c>
    </row>
    <row r="18" spans="2:14" x14ac:dyDescent="0.25">
      <c r="B18" s="3">
        <f>+'Questions and scores'!G15</f>
        <v>10</v>
      </c>
      <c r="C18" s="7" t="str">
        <f>IF('Questions and scores'!I15="","",'Questions and scores'!I15)</f>
        <v>Topography</v>
      </c>
      <c r="D18" s="11" t="str">
        <f>IF('Questions and scores'!H15="","",'Questions and scores'!H15)</f>
        <v>Is terrain topography steep and flow generally downhill to existing sewer network?</v>
      </c>
      <c r="E18" s="44" t="str">
        <f>+IF(
                 AND(
                              VLOOKUP(B17,'Questions and scores'!$G$6:$AH$104,4,FALSE)=VLOOKUP(B18,'Questions and scores'!$G$6:$AH$104,4,FALSE),
                              VLOOKUP(B18,'Questions and scores'!$G$6:$AH$104,4,FALSE)&lt;&gt;0,
                              OR(F17="Yes",E17="Skip")
                 ),"Skip",""
)</f>
        <v/>
      </c>
      <c r="F18" s="25" t="s">
        <v>17</v>
      </c>
      <c r="L18" s="3">
        <f>VLOOKUP(B18,'Questions and scores'!$G$6:$AH$104,MATCH($B$4,'Questions and scores'!$G$3:$AZ$3,0),FALSE)</f>
        <v>0</v>
      </c>
      <c r="M18" s="3">
        <f>VLOOKUP(B18,'Questions and scores'!$G$6:$AH$104,MATCH($B$4,'Questions and scores'!$G$3:$AZ$3,0)+1,FALSE)</f>
        <v>50</v>
      </c>
      <c r="N18" s="3">
        <f>VLOOKUP(B18,'Questions and scores'!$G$6:$AH$104,MATCH($B$4,'Questions and scores'!$G$3:$AZ$3,0)+2,FALSE)</f>
        <v>25</v>
      </c>
    </row>
    <row r="19" spans="2:14" x14ac:dyDescent="0.25">
      <c r="B19" s="3">
        <f>+'Questions and scores'!G16</f>
        <v>11</v>
      </c>
      <c r="C19" s="7" t="str">
        <f>IF('Questions and scores'!I16="","",'Questions and scores'!I16)</f>
        <v>Topography</v>
      </c>
      <c r="D19" s="11" t="str">
        <f>IF('Questions and scores'!H16="","",'Questions and scores'!H16)</f>
        <v>Is terrain topography steep and flow generally uphill to existing sewer network?</v>
      </c>
      <c r="E19" s="44" t="str">
        <f>+IF(
                 AND(
                              VLOOKUP(B18,'Questions and scores'!$G$6:$AH$104,4,FALSE)=VLOOKUP(B19,'Questions and scores'!$G$6:$AH$104,4,FALSE),
                              VLOOKUP(B19,'Questions and scores'!$G$6:$AH$104,4,FALSE)&lt;&gt;0,
                              OR(F18="Yes",E18="Skip")
                 ),"Skip",""
)</f>
        <v/>
      </c>
      <c r="F19" s="25" t="s">
        <v>73</v>
      </c>
      <c r="L19" s="3">
        <f>VLOOKUP(B19,'Questions and scores'!$G$6:$AH$104,MATCH($B$4,'Questions and scores'!$G$3:$AZ$3,0),FALSE)</f>
        <v>50</v>
      </c>
      <c r="M19" s="3">
        <f>VLOOKUP(B19,'Questions and scores'!$G$6:$AH$104,MATCH($B$4,'Questions and scores'!$G$3:$AZ$3,0)+1,FALSE)</f>
        <v>0</v>
      </c>
      <c r="N19" s="3">
        <v>15</v>
      </c>
    </row>
    <row r="20" spans="2:14" x14ac:dyDescent="0.25">
      <c r="B20" s="3">
        <f>+'Questions and scores'!G17</f>
        <v>12</v>
      </c>
      <c r="C20" s="7" t="str">
        <f>IF('Questions and scores'!I17="","",'Questions and scores'!I17)</f>
        <v>Topography</v>
      </c>
      <c r="D20" s="11" t="str">
        <f>IF('Questions and scores'!H17="","",'Questions and scores'!H17)</f>
        <v>Is terrain topography steep and undulating?</v>
      </c>
      <c r="E20" s="44" t="str">
        <f>+IF(
                 AND(
                              VLOOKUP(B19,'Questions and scores'!$G$6:$AH$104,4,FALSE)=VLOOKUP(B20,'Questions and scores'!$G$6:$AH$104,4,FALSE),
                              VLOOKUP(B20,'Questions and scores'!$G$6:$AH$104,4,FALSE)&lt;&gt;0,
                              OR(F19="Yes",E19="Skip")
                 ),"Skip",""
)</f>
        <v/>
      </c>
      <c r="F20" s="25" t="s">
        <v>73</v>
      </c>
      <c r="L20" s="3">
        <f>VLOOKUP(B20,'Questions and scores'!$G$6:$AH$104,MATCH($B$4,'Questions and scores'!$G$3:$AZ$3,0),FALSE)</f>
        <v>30</v>
      </c>
      <c r="M20" s="3">
        <f>VLOOKUP(B20,'Questions and scores'!$G$6:$AH$104,MATCH($B$4,'Questions and scores'!$G$3:$AZ$3,0)+1,FALSE)</f>
        <v>0</v>
      </c>
      <c r="N20" s="3">
        <f>VLOOKUP(B20,'Questions and scores'!$G$6:$AH$104,MATCH($B$4,'Questions and scores'!$G$3:$AZ$3,0)+2,FALSE)</f>
        <v>15</v>
      </c>
    </row>
    <row r="21" spans="2:14" x14ac:dyDescent="0.25">
      <c r="B21" s="3">
        <f>+'Questions and scores'!G18</f>
        <v>13</v>
      </c>
      <c r="C21" s="7" t="str">
        <f>IF('Questions and scores'!I18="","",'Questions and scores'!I18)</f>
        <v>Topography</v>
      </c>
      <c r="D21" s="11" t="str">
        <f>IF('Questions and scores'!H18="","",'Questions and scores'!H18)</f>
        <v>Is terrain topography moderate and flow generally downhill to existing sewer network?</v>
      </c>
      <c r="E21" s="44" t="str">
        <f>+IF(
                 AND(
                              VLOOKUP(B20,'Questions and scores'!$G$6:$AH$104,4,FALSE)=VLOOKUP(B21,'Questions and scores'!$G$6:$AH$104,4,FALSE),
                              VLOOKUP(B21,'Questions and scores'!$G$6:$AH$104,4,FALSE)&lt;&gt;0,
                              OR(F20="Yes",E20="Skip")
                 ),"Skip",""
)</f>
        <v/>
      </c>
      <c r="F21" s="25" t="s">
        <v>73</v>
      </c>
      <c r="L21" s="3">
        <v>30</v>
      </c>
      <c r="M21" s="3">
        <v>0</v>
      </c>
      <c r="N21" s="3">
        <f>VLOOKUP(B21,'Questions and scores'!$G$6:$AH$104,MATCH($B$4,'Questions and scores'!$G$3:$AZ$3,0)+2,FALSE)</f>
        <v>15</v>
      </c>
    </row>
    <row r="22" spans="2:14" x14ac:dyDescent="0.25">
      <c r="B22" s="3">
        <f>+'Questions and scores'!G19</f>
        <v>14</v>
      </c>
      <c r="C22" s="7" t="str">
        <f>IF('Questions and scores'!I19="","",'Questions and scores'!I19)</f>
        <v>Topography</v>
      </c>
      <c r="D22" s="11" t="str">
        <f>IF('Questions and scores'!H19="","",'Questions and scores'!H19)</f>
        <v>Is terrain topography moderate and flow generally uphill to existing sewer network?</v>
      </c>
      <c r="E22" s="44" t="str">
        <f>+IF(
                 AND(
                              VLOOKUP(B21,'Questions and scores'!$G$6:$AH$104,4,FALSE)=VLOOKUP(B22,'Questions and scores'!$G$6:$AH$104,4,FALSE),
                              VLOOKUP(B22,'Questions and scores'!$G$6:$AH$104,4,FALSE)&lt;&gt;0,
                              OR(F21="Yes",E21="Skip")
                 ),"Skip",""
)</f>
        <v/>
      </c>
      <c r="F22" s="25" t="s">
        <v>73</v>
      </c>
      <c r="L22" s="3">
        <f>VLOOKUP(B22,'Questions and scores'!$G$6:$AH$104,MATCH($B$4,'Questions and scores'!$G$3:$AZ$3,0),FALSE)</f>
        <v>30</v>
      </c>
      <c r="M22" s="3">
        <f>VLOOKUP(B22,'Questions and scores'!$G$6:$AH$104,MATCH($B$4,'Questions and scores'!$G$3:$AZ$3,0)+1,FALSE)</f>
        <v>0</v>
      </c>
      <c r="N22" s="3">
        <f>VLOOKUP(B22,'Questions and scores'!$G$6:$AH$104,MATCH($B$4,'Questions and scores'!$G$3:$AZ$3,0)+2,FALSE)</f>
        <v>15</v>
      </c>
    </row>
    <row r="23" spans="2:14" x14ac:dyDescent="0.25">
      <c r="B23" s="3">
        <f>+'Questions and scores'!G20</f>
        <v>15</v>
      </c>
      <c r="C23" s="7" t="str">
        <f>IF('Questions and scores'!I20="","",'Questions and scores'!I20)</f>
        <v>Topography</v>
      </c>
      <c r="D23" s="11" t="str">
        <f>IF('Questions and scores'!H20="","",'Questions and scores'!H20)</f>
        <v>Is terrain topography moderate and undulating?</v>
      </c>
      <c r="E23" s="44" t="str">
        <f>+IF(
                 AND(
                              VLOOKUP(B22,'Questions and scores'!$G$6:$AH$104,4,FALSE)=VLOOKUP(B23,'Questions and scores'!$G$6:$AH$104,4,FALSE),
                              VLOOKUP(B23,'Questions and scores'!$G$6:$AH$104,4,FALSE)&lt;&gt;0,
                              OR(F22="Yes",E22="Skip")
                 ),"Skip",""
)</f>
        <v/>
      </c>
      <c r="F23" s="25" t="s">
        <v>69</v>
      </c>
      <c r="L23" s="3">
        <f>VLOOKUP(B23,'Questions and scores'!$G$6:$AH$104,MATCH($B$4,'Questions and scores'!$G$3:$AZ$3,0),FALSE)</f>
        <v>30</v>
      </c>
      <c r="M23" s="3">
        <f>VLOOKUP(B23,'Questions and scores'!$G$6:$AH$104,MATCH($B$4,'Questions and scores'!$G$3:$AZ$3,0)+1,FALSE)</f>
        <v>0</v>
      </c>
      <c r="N23" s="3">
        <f>VLOOKUP(B23,'Questions and scores'!$G$6:$AH$104,MATCH($B$4,'Questions and scores'!$G$3:$AZ$3,0)+2,FALSE)</f>
        <v>15</v>
      </c>
    </row>
    <row r="24" spans="2:14" x14ac:dyDescent="0.25">
      <c r="B24" s="3">
        <f>+'Questions and scores'!G21</f>
        <v>16</v>
      </c>
      <c r="C24" s="7" t="str">
        <f>IF('Questions and scores'!I21="","",'Questions and scores'!I21)</f>
        <v>Topography</v>
      </c>
      <c r="D24" s="11" t="str">
        <f>IF('Questions and scores'!H21="","",'Questions and scores'!H21)</f>
        <v>Is terrain topography mild/flat?</v>
      </c>
      <c r="E24" s="44" t="str">
        <f>+IF(
                 AND(
                              VLOOKUP(B23,'Questions and scores'!$G$6:$AH$104,4,FALSE)=VLOOKUP(B24,'Questions and scores'!$G$6:$AH$104,4,FALSE),
                              VLOOKUP(B24,'Questions and scores'!$G$6:$AH$104,4,FALSE)&lt;&gt;0,
                              OR(F23="Yes",E23="Skip")
                 ),"Skip",""
)</f>
        <v>Skip</v>
      </c>
      <c r="F24" s="25"/>
      <c r="L24" s="3">
        <f>VLOOKUP(B24,'Questions and scores'!$G$6:$AH$104,MATCH($B$4,'Questions and scores'!$G$3:$AZ$3,0),FALSE)</f>
        <v>30</v>
      </c>
      <c r="M24" s="3">
        <f>VLOOKUP(B24,'Questions and scores'!$G$6:$AH$104,MATCH($B$4,'Questions and scores'!$G$3:$AZ$3,0)+1,FALSE)</f>
        <v>0</v>
      </c>
      <c r="N24" s="3">
        <f>VLOOKUP(B24,'Questions and scores'!$G$6:$AH$104,MATCH($B$4,'Questions and scores'!$G$3:$AZ$3,0)+2,FALSE)</f>
        <v>0</v>
      </c>
    </row>
    <row r="25" spans="2:14" x14ac:dyDescent="0.25">
      <c r="B25" s="3">
        <f>+'Questions and scores'!G22</f>
        <v>17</v>
      </c>
      <c r="C25" s="7" t="str">
        <f>IF('Questions and scores'!I22="","",'Questions and scores'!I22)</f>
        <v>Topography</v>
      </c>
      <c r="D25" s="11" t="str">
        <f>IF('Questions and scores'!H22="","",'Questions and scores'!H22)</f>
        <v>Is terrain topography mild/flat and undulating?</v>
      </c>
      <c r="E25" s="44" t="str">
        <f>+IF(
                 AND(
                              VLOOKUP(B24,'Questions and scores'!$G$6:$AH$104,4,FALSE)=VLOOKUP(B25,'Questions and scores'!$G$6:$AH$104,4,FALSE),
                              VLOOKUP(B25,'Questions and scores'!$G$6:$AH$104,4,FALSE)&lt;&gt;0,
                              OR(F24="Yes",E24="Skip")
                 ),"Skip",""
)</f>
        <v>Skip</v>
      </c>
      <c r="F25" s="25"/>
      <c r="L25" s="3">
        <f>VLOOKUP(B25,'Questions and scores'!$G$6:$AH$104,MATCH($B$4,'Questions and scores'!$G$3:$AZ$3,0),FALSE)</f>
        <v>30</v>
      </c>
      <c r="M25" s="3">
        <f>VLOOKUP(B25,'Questions and scores'!$G$6:$AH$104,MATCH($B$4,'Questions and scores'!$G$3:$AZ$3,0)+1,FALSE)</f>
        <v>0</v>
      </c>
      <c r="N25" s="3">
        <f>VLOOKUP(B25,'Questions and scores'!$G$6:$AH$104,MATCH($B$4,'Questions and scores'!$G$3:$AZ$3,0)+2,FALSE)</f>
        <v>0</v>
      </c>
    </row>
    <row r="26" spans="2:14" x14ac:dyDescent="0.25">
      <c r="B26" s="3">
        <f>+'Questions and scores'!G23</f>
        <v>18</v>
      </c>
      <c r="C26" s="7" t="str">
        <f>IF('Questions and scores'!I23="","",'Questions and scores'!I23)</f>
        <v>Topography</v>
      </c>
      <c r="D26" s="11" t="str">
        <f>IF('Questions and scores'!H23="","",'Questions and scores'!H23)</f>
        <v>Is the road reserve generally at a higher elevation than the properties?</v>
      </c>
      <c r="E26" s="44" t="str">
        <f>+IF(
                 AND(
                              VLOOKUP(B25,'Questions and scores'!$G$6:$AH$104,4,FALSE)=VLOOKUP(B26,'Questions and scores'!$G$6:$AH$104,4,FALSE),
                              VLOOKUP(B26,'Questions and scores'!$G$6:$AH$104,4,FALSE)&lt;&gt;0,
                              OR(F25="Yes",E25="Skip")
                 ),"Skip",""
)</f>
        <v/>
      </c>
      <c r="F26" s="25" t="s">
        <v>17</v>
      </c>
      <c r="L26" s="3">
        <f>VLOOKUP(B26,'Questions and scores'!$G$6:$AH$104,MATCH($B$4,'Questions and scores'!$G$3:$AZ$3,0),FALSE)</f>
        <v>50</v>
      </c>
      <c r="M26" s="3">
        <f>VLOOKUP(B26,'Questions and scores'!$G$6:$AH$104,MATCH($B$4,'Questions and scores'!$G$3:$AZ$3,0)+1,FALSE)</f>
        <v>0</v>
      </c>
      <c r="N26" s="3">
        <f>VLOOKUP(B26,'Questions and scores'!$G$6:$AH$104,MATCH($B$4,'Questions and scores'!$G$3:$AZ$3,0)+2,FALSE)</f>
        <v>30</v>
      </c>
    </row>
    <row r="27" spans="2:14" x14ac:dyDescent="0.25">
      <c r="B27" s="3">
        <f>+'Questions and scores'!G24</f>
        <v>19</v>
      </c>
      <c r="C27" s="7" t="str">
        <f>IF('Questions and scores'!I24="","",'Questions and scores'!I24)</f>
        <v>Development</v>
      </c>
      <c r="D27" s="11" t="str">
        <f>IF('Questions and scores'!H24="","",'Questions and scores'!H24)</f>
        <v>Is this project at an area currently served by septic tanks?</v>
      </c>
      <c r="E27" s="44" t="str">
        <f>+IF(
                 AND(
                              VLOOKUP(B26,'Questions and scores'!$G$6:$AH$104,4,FALSE)=VLOOKUP(B27,'Questions and scores'!$G$6:$AH$104,4,FALSE),
                              VLOOKUP(B27,'Questions and scores'!$G$6:$AH$104,4,FALSE)&lt;&gt;0,
                              OR(F26="Yes",E26="Skip")
                 ),"Skip",""
)</f>
        <v/>
      </c>
      <c r="F27" s="25" t="s">
        <v>69</v>
      </c>
      <c r="L27" s="3">
        <v>25</v>
      </c>
      <c r="M27" s="3">
        <f>VLOOKUP(B27,'Questions and scores'!$G$6:$AH$104,MATCH($B$4,'Questions and scores'!$G$3:$AZ$3,0)+1,FALSE)</f>
        <v>10</v>
      </c>
      <c r="N27" s="3">
        <f>VLOOKUP(B27,'Questions and scores'!$G$6:$AH$104,MATCH($B$4,'Questions and scores'!$G$3:$AZ$3,0)+2,FALSE)</f>
        <v>15</v>
      </c>
    </row>
    <row r="28" spans="2:14" x14ac:dyDescent="0.25">
      <c r="B28" s="3">
        <f>+'Questions and scores'!G25</f>
        <v>20</v>
      </c>
      <c r="C28" s="7" t="str">
        <f>IF('Questions and scores'!I25="","",'Questions and scores'!I25)</f>
        <v>Development</v>
      </c>
      <c r="D28" s="11" t="str">
        <f>IF('Questions and scores'!H25="","",'Questions and scores'!H25)</f>
        <v>Is this a bronwfield project?</v>
      </c>
      <c r="E28" s="44" t="str">
        <f>+IF(
                 AND(
                              VLOOKUP(B27,'Questions and scores'!$G$6:$AH$104,4,FALSE)=VLOOKUP(B28,'Questions and scores'!$G$6:$AH$104,4,FALSE),
                              VLOOKUP(B28,'Questions and scores'!$G$6:$AH$104,4,FALSE)&lt;&gt;0,
                              OR(F27="Yes",E27="Skip")
                 ),"Skip",""
)</f>
        <v>Skip</v>
      </c>
      <c r="F28" s="25"/>
      <c r="L28" s="3">
        <f>VLOOKUP(B28,'Questions and scores'!$G$6:$AH$104,MATCH($B$4,'Questions and scores'!$G$3:$AZ$3,0),FALSE)</f>
        <v>50</v>
      </c>
      <c r="M28" s="3">
        <f>VLOOKUP(B28,'Questions and scores'!$G$6:$AH$104,MATCH($B$4,'Questions and scores'!$G$3:$AZ$3,0)+1,FALSE)</f>
        <v>0</v>
      </c>
      <c r="N28" s="3">
        <f>VLOOKUP(B28,'Questions and scores'!$G$6:$AH$104,MATCH($B$4,'Questions and scores'!$G$3:$AZ$3,0)+2,FALSE)</f>
        <v>0</v>
      </c>
    </row>
    <row r="29" spans="2:14" x14ac:dyDescent="0.25">
      <c r="B29" s="3">
        <f>+'Questions and scores'!G26</f>
        <v>21</v>
      </c>
      <c r="C29" s="7" t="str">
        <f>IF('Questions and scores'!I26="","",'Questions and scores'!I26)</f>
        <v>Development</v>
      </c>
      <c r="D29" s="11" t="str">
        <f>IF('Questions and scores'!H26="","",'Questions and scores'!H26)</f>
        <v>Is development large (&gt; 2000 properties)?</v>
      </c>
      <c r="E29" s="44" t="str">
        <f>+IF(
                 AND(
                              VLOOKUP(B28,'Questions and scores'!$G$6:$AH$104,4,FALSE)=VLOOKUP(B29,'Questions and scores'!$G$6:$AH$104,4,FALSE),
                              VLOOKUP(B29,'Questions and scores'!$G$6:$AH$104,4,FALSE)&lt;&gt;0,
                              OR(F28="Yes",E28="Skip")
                 ),"Skip",""
)</f>
        <v/>
      </c>
      <c r="F29" s="25"/>
      <c r="L29" s="3">
        <f>VLOOKUP(B29,'Questions and scores'!$G$6:$AH$104,MATCH($B$4,'Questions and scores'!$G$3:$AZ$3,0),FALSE)</f>
        <v>0</v>
      </c>
      <c r="M29" s="3">
        <v>20</v>
      </c>
      <c r="N29" s="3">
        <v>15</v>
      </c>
    </row>
    <row r="30" spans="2:14" x14ac:dyDescent="0.25">
      <c r="B30" s="3">
        <f>+'Questions and scores'!G27</f>
        <v>22</v>
      </c>
      <c r="C30" s="7" t="str">
        <f>IF('Questions and scores'!I27="","",'Questions and scores'!I27)</f>
        <v>Development</v>
      </c>
      <c r="D30" s="11" t="str">
        <f>IF('Questions and scores'!H27="","",'Questions and scores'!H27)</f>
        <v>Is development medium sized (500 - 2000 properties)?</v>
      </c>
      <c r="E30" s="44" t="str">
        <f>+IF(
                 AND(
                              VLOOKUP(B29,'Questions and scores'!$G$6:$AH$104,4,FALSE)=VLOOKUP(B30,'Questions and scores'!$G$6:$AH$104,4,FALSE),
                              VLOOKUP(B30,'Questions and scores'!$G$6:$AH$104,4,FALSE)&lt;&gt;0,
                              OR(F29="Yes",E29="Skip")
                 ),"Skip",""
)</f>
        <v/>
      </c>
      <c r="F30" s="25"/>
      <c r="L30" s="3">
        <f>VLOOKUP(B30,'Questions and scores'!$G$6:$AH$104,MATCH($B$4,'Questions and scores'!$G$3:$AZ$3,0),FALSE)</f>
        <v>0</v>
      </c>
      <c r="M30" s="3">
        <f>VLOOKUP(B30,'Questions and scores'!$G$6:$AH$104,MATCH($B$4,'Questions and scores'!$G$3:$AZ$3,0)+1,FALSE)</f>
        <v>15</v>
      </c>
      <c r="N30" s="3">
        <f>VLOOKUP(B30,'Questions and scores'!$G$6:$AH$104,MATCH($B$4,'Questions and scores'!$G$3:$AZ$3,0)+2,FALSE)</f>
        <v>0</v>
      </c>
    </row>
    <row r="31" spans="2:14" x14ac:dyDescent="0.25">
      <c r="B31" s="3">
        <f>+'Questions and scores'!G28</f>
        <v>23</v>
      </c>
      <c r="C31" s="7" t="str">
        <f>IF('Questions and scores'!I28="","",'Questions and scores'!I28)</f>
        <v>Development</v>
      </c>
      <c r="D31" s="11" t="str">
        <f>IF('Questions and scores'!H28="","",'Questions and scores'!H28)</f>
        <v>Is development small sized (150 - 500 properties)?</v>
      </c>
      <c r="E31" s="44" t="str">
        <f>+IF(
                 AND(
                              VLOOKUP(B30,'Questions and scores'!$G$6:$AH$104,4,FALSE)=VLOOKUP(B31,'Questions and scores'!$G$6:$AH$104,4,FALSE),
                              VLOOKUP(B31,'Questions and scores'!$G$6:$AH$104,4,FALSE)&lt;&gt;0,
                              OR(F30="Yes",E30="Skip")
                 ),"Skip",""
)</f>
        <v/>
      </c>
      <c r="F31" s="25" t="s">
        <v>73</v>
      </c>
      <c r="L31" s="3">
        <f>VLOOKUP(B31,'Questions and scores'!$G$6:$AH$104,MATCH($B$4,'Questions and scores'!$G$3:$AZ$3,0),FALSE)</f>
        <v>0</v>
      </c>
      <c r="M31" s="3">
        <f>VLOOKUP(B31,'Questions and scores'!$G$6:$AH$104,MATCH($B$4,'Questions and scores'!$G$3:$AZ$3,0)+1,FALSE)</f>
        <v>0</v>
      </c>
      <c r="N31" s="3">
        <f>VLOOKUP(B31,'Questions and scores'!$G$6:$AH$104,MATCH($B$4,'Questions and scores'!$G$3:$AZ$3,0)+2,FALSE)</f>
        <v>15</v>
      </c>
    </row>
    <row r="32" spans="2:14" x14ac:dyDescent="0.25">
      <c r="B32" s="3">
        <f>+'Questions and scores'!G29</f>
        <v>24</v>
      </c>
      <c r="C32" s="7" t="str">
        <f>IF('Questions and scores'!I29="","",'Questions and scores'!I29)</f>
        <v>Development</v>
      </c>
      <c r="D32" s="11" t="str">
        <f>IF('Questions and scores'!H29="","",'Questions and scores'!H29)</f>
        <v>Is development minor (&lt; 150 properties)?</v>
      </c>
      <c r="E32" s="44" t="str">
        <f>+IF(
                 AND(
                              VLOOKUP(B31,'Questions and scores'!$G$6:$AH$104,4,FALSE)=VLOOKUP(B32,'Questions and scores'!$G$6:$AH$104,4,FALSE),
                              VLOOKUP(B32,'Questions and scores'!$G$6:$AH$104,4,FALSE)&lt;&gt;0,
                              OR(F31="Yes",E31="Skip")
                 ),"Skip",""
)</f>
        <v/>
      </c>
      <c r="F32" s="25" t="s">
        <v>69</v>
      </c>
      <c r="L32" s="3">
        <f>VLOOKUP(B32,'Questions and scores'!$G$6:$AH$104,MATCH($B$4,'Questions and scores'!$G$3:$AZ$3,0),FALSE)</f>
        <v>0</v>
      </c>
      <c r="M32" s="3">
        <f>VLOOKUP(B32,'Questions and scores'!$G$6:$AH$104,MATCH($B$4,'Questions and scores'!$G$3:$AZ$3,0)+1,FALSE)</f>
        <v>0</v>
      </c>
      <c r="N32" s="3">
        <f>VLOOKUP(B32,'Questions and scores'!$G$6:$AH$104,MATCH($B$4,'Questions and scores'!$G$3:$AZ$3,0)+2,FALSE)</f>
        <v>30</v>
      </c>
    </row>
    <row r="33" spans="2:14" x14ac:dyDescent="0.25">
      <c r="B33" s="3">
        <f>+'Questions and scores'!G30</f>
        <v>25</v>
      </c>
      <c r="C33" s="7" t="str">
        <f>IF('Questions and scores'!I30="","",'Questions and scores'!I30)</f>
        <v>Development</v>
      </c>
      <c r="D33" s="11" t="str">
        <f>IF('Questions and scores'!H30="","",'Questions and scores'!H30)</f>
        <v>Is development area elongated/extended?</v>
      </c>
      <c r="E33" s="44" t="str">
        <f>+IF(
                 AND(
                              VLOOKUP(B32,'Questions and scores'!$G$6:$AH$104,4,FALSE)=VLOOKUP(B33,'Questions and scores'!$G$6:$AH$104,4,FALSE),
                              VLOOKUP(B33,'Questions and scores'!$G$6:$AH$104,4,FALSE)&lt;&gt;0,
                              OR(F32="Yes",E32="Skip")
                 ),"Skip",""
)</f>
        <v/>
      </c>
      <c r="F33" s="25" t="s">
        <v>73</v>
      </c>
      <c r="L33" s="3">
        <f>VLOOKUP(B33,'Questions and scores'!$G$6:$AH$104,MATCH($B$4,'Questions and scores'!$G$3:$AZ$3,0),FALSE)</f>
        <v>30</v>
      </c>
      <c r="M33" s="3">
        <f>VLOOKUP(B33,'Questions and scores'!$G$6:$AH$104,MATCH($B$4,'Questions and scores'!$G$3:$AZ$3,0)+1,FALSE)</f>
        <v>0</v>
      </c>
      <c r="N33" s="3">
        <f>VLOOKUP(B33,'Questions and scores'!$G$6:$AH$104,MATCH($B$4,'Questions and scores'!$G$3:$AZ$3,0)+2,FALSE)</f>
        <v>0</v>
      </c>
    </row>
    <row r="34" spans="2:14" x14ac:dyDescent="0.25">
      <c r="B34" s="3">
        <f>+'Questions and scores'!G31</f>
        <v>26</v>
      </c>
      <c r="C34" s="7" t="str">
        <f>IF('Questions and scores'!I31="","",'Questions and scores'!I31)</f>
        <v>Development</v>
      </c>
      <c r="D34" s="11" t="str">
        <f>IF('Questions and scores'!H31="","",'Questions and scores'!H31)</f>
        <v>Is development area compact/centered?</v>
      </c>
      <c r="E34" s="44" t="str">
        <f>+IF(
                 AND(
                              VLOOKUP(B33,'Questions and scores'!$G$6:$AH$104,4,FALSE)=VLOOKUP(B34,'Questions and scores'!$G$6:$AH$104,4,FALSE),
                              VLOOKUP(B34,'Questions and scores'!$G$6:$AH$104,4,FALSE)&lt;&gt;0,
                              OR(F33="Yes",E33="Skip")
                 ),"Skip",""
)</f>
        <v/>
      </c>
      <c r="F34" s="25" t="s">
        <v>69</v>
      </c>
      <c r="L34" s="3">
        <f>VLOOKUP(B34,'Questions and scores'!$G$6:$AH$104,MATCH($B$4,'Questions and scores'!$G$3:$AZ$3,0),FALSE)</f>
        <v>0</v>
      </c>
      <c r="M34" s="3">
        <v>5</v>
      </c>
      <c r="N34" s="3">
        <f>VLOOKUP(B34,'Questions and scores'!$G$6:$AH$104,MATCH($B$4,'Questions and scores'!$G$3:$AZ$3,0)+2,FALSE)</f>
        <v>15</v>
      </c>
    </row>
    <row r="35" spans="2:14" x14ac:dyDescent="0.25">
      <c r="B35" s="3">
        <f>+'Questions and scores'!G32</f>
        <v>27</v>
      </c>
      <c r="C35" s="7" t="str">
        <f>IF('Questions and scores'!I32="","",'Questions and scores'!I32)</f>
        <v>Population density</v>
      </c>
      <c r="D35" s="11" t="str">
        <f>IF('Questions and scores'!H32="","",'Questions and scores'!H32)</f>
        <v>Is development density high (&gt; 15 properties/ha)?</v>
      </c>
      <c r="E35" s="44" t="str">
        <f>+IF(
                 AND(
                              VLOOKUP(B34,'Questions and scores'!$G$6:$AH$104,4,FALSE)=VLOOKUP(B35,'Questions and scores'!$G$6:$AH$104,4,FALSE),
                              VLOOKUP(B35,'Questions and scores'!$G$6:$AH$104,4,FALSE)&lt;&gt;0,
                              OR(F34="Yes",E34="Skip")
                 ),"Skip",""
)</f>
        <v/>
      </c>
      <c r="F35" s="25" t="s">
        <v>69</v>
      </c>
      <c r="L35" s="3">
        <f>VLOOKUP(B35,'Questions and scores'!$G$6:$AH$104,MATCH($B$4,'Questions and scores'!$G$3:$AZ$3,0),FALSE)</f>
        <v>0</v>
      </c>
      <c r="M35" s="3">
        <v>5</v>
      </c>
      <c r="N35" s="3">
        <v>15</v>
      </c>
    </row>
    <row r="36" spans="2:14" x14ac:dyDescent="0.25">
      <c r="B36" s="3">
        <f>+'Questions and scores'!G33</f>
        <v>28</v>
      </c>
      <c r="C36" s="7" t="str">
        <f>IF('Questions and scores'!I33="","",'Questions and scores'!I33)</f>
        <v>Population density</v>
      </c>
      <c r="D36" s="11" t="str">
        <f>IF('Questions and scores'!H33="","",'Questions and scores'!H33)</f>
        <v>Is development density medium (4 - 15 properties/ha)?</v>
      </c>
      <c r="E36" s="44" t="str">
        <f>+IF(
                 AND(
                              VLOOKUP(B35,'Questions and scores'!$G$6:$AH$104,4,FALSE)=VLOOKUP(B36,'Questions and scores'!$G$6:$AH$104,4,FALSE),
                              VLOOKUP(B36,'Questions and scores'!$G$6:$AH$104,4,FALSE)&lt;&gt;0,
                              OR(F35="Yes",E35="Skip")
                 ),"Skip",""
)</f>
        <v>Skip</v>
      </c>
      <c r="F36" s="25"/>
      <c r="L36" s="3">
        <f>VLOOKUP(B36,'Questions and scores'!$G$6:$AH$104,MATCH($B$4,'Questions and scores'!$G$3:$AZ$3,0),FALSE)</f>
        <v>15</v>
      </c>
      <c r="M36" s="3">
        <f>VLOOKUP(B36,'Questions and scores'!$G$6:$AH$104,MATCH($B$4,'Questions and scores'!$G$3:$AZ$3,0)+1,FALSE)</f>
        <v>0</v>
      </c>
      <c r="N36" s="3">
        <f>VLOOKUP(B36,'Questions and scores'!$G$6:$AH$104,MATCH($B$4,'Questions and scores'!$G$3:$AZ$3,0)+2,FALSE)</f>
        <v>0</v>
      </c>
    </row>
    <row r="37" spans="2:14" x14ac:dyDescent="0.25">
      <c r="B37" s="3">
        <f>+'Questions and scores'!G34</f>
        <v>29</v>
      </c>
      <c r="C37" s="7" t="str">
        <f>IF('Questions and scores'!I34="","",'Questions and scores'!I34)</f>
        <v>Population density</v>
      </c>
      <c r="D37" s="11" t="str">
        <f>IF('Questions and scores'!H34="","",'Questions and scores'!H34)</f>
        <v>Is development density low (&lt; 4 properties/ha)?</v>
      </c>
      <c r="E37" s="44" t="str">
        <f>+IF(
                 AND(
                              VLOOKUP(B36,'Questions and scores'!$G$6:$AH$104,4,FALSE)=VLOOKUP(B37,'Questions and scores'!$G$6:$AH$104,4,FALSE),
                              VLOOKUP(B37,'Questions and scores'!$G$6:$AH$104,4,FALSE)&lt;&gt;0,
                              OR(F36="Yes",E36="Skip")
                 ),"Skip",""
)</f>
        <v>Skip</v>
      </c>
      <c r="F37" s="25"/>
      <c r="L37" s="3">
        <f>VLOOKUP(B37,'Questions and scores'!$G$6:$AH$104,MATCH($B$4,'Questions and scores'!$G$3:$AZ$3,0),FALSE)</f>
        <v>30</v>
      </c>
      <c r="M37" s="3">
        <f>VLOOKUP(B37,'Questions and scores'!$G$6:$AH$104,MATCH($B$4,'Questions and scores'!$G$3:$AZ$3,0)+1,FALSE)</f>
        <v>0</v>
      </c>
      <c r="N37" s="3">
        <f>VLOOKUP(B37,'Questions and scores'!$G$6:$AH$104,MATCH($B$4,'Questions and scores'!$G$3:$AZ$3,0)+2,FALSE)</f>
        <v>15</v>
      </c>
    </row>
    <row r="38" spans="2:14" ht="30" x14ac:dyDescent="0.25">
      <c r="B38" s="3">
        <f>+'Questions and scores'!G35</f>
        <v>30</v>
      </c>
      <c r="C38" s="7" t="str">
        <f>IF('Questions and scores'!I35="","",'Questions and scores'!I35)</f>
        <v>Risks and safety</v>
      </c>
      <c r="D38" s="11" t="str">
        <f>IF('Questions and scores'!H35="","",'Questions and scores'!H35)</f>
        <v>If a Safety in Design (SiD) risk register been performed:
Does the gravity sewer system have significant risks above the other systems?</v>
      </c>
      <c r="E38" s="44" t="str">
        <f>+IF(
                 AND(
                              VLOOKUP(B37,'Questions and scores'!$G$6:$AH$104,4,FALSE)=VLOOKUP(B38,'Questions and scores'!$G$6:$AH$104,4,FALSE),
                              VLOOKUP(B38,'Questions and scores'!$G$6:$AH$104,4,FALSE)&lt;&gt;0,
                              OR(F37="Yes",E37="Skip")
                 ),"Skip",""
)</f>
        <v/>
      </c>
      <c r="F38" s="25" t="s">
        <v>11</v>
      </c>
      <c r="L38" s="3">
        <v>50</v>
      </c>
      <c r="M38" s="3">
        <f>VLOOKUP(B38,'Questions and scores'!$G$6:$AH$104,MATCH($B$4,'Questions and scores'!$G$3:$AZ$3,0)+1,FALSE)</f>
        <v>0</v>
      </c>
      <c r="N38" s="3">
        <v>0</v>
      </c>
    </row>
    <row r="39" spans="2:14" x14ac:dyDescent="0.25">
      <c r="B39" s="3">
        <f>+'Questions and scores'!G36</f>
        <v>31</v>
      </c>
      <c r="C39" s="7" t="str">
        <f>IF('Questions and scores'!I36="","",'Questions and scores'!I36)</f>
        <v>Risks and safety</v>
      </c>
      <c r="D39" s="11" t="str">
        <f>IF('Questions and scores'!H36="","",'Questions and scores'!H36)</f>
        <v>Does the pressure sewer system have significant risks above the other systems?</v>
      </c>
      <c r="E39" s="44" t="str">
        <f>+IF(
                 AND(
                              VLOOKUP(B38,'Questions and scores'!$G$6:$AH$104,4,FALSE)=VLOOKUP(B39,'Questions and scores'!$G$6:$AH$104,4,FALSE),
                              VLOOKUP(B39,'Questions and scores'!$G$6:$AH$104,4,FALSE)&lt;&gt;0,
                              OR(F38="Yes",E38="Skip")
                 ),"Skip",""
)</f>
        <v>Skip</v>
      </c>
      <c r="F39" s="25"/>
      <c r="L39" s="3">
        <v>0</v>
      </c>
      <c r="M39" s="3">
        <f>VLOOKUP(B39,'Questions and scores'!$G$6:$AH$104,MATCH($B$4,'Questions and scores'!$G$3:$AZ$3,0)+1,FALSE)</f>
        <v>30</v>
      </c>
      <c r="N39" s="3">
        <f>VLOOKUP(B39,'Questions and scores'!$G$6:$AH$104,MATCH($B$4,'Questions and scores'!$G$3:$AZ$3,0)+2,FALSE)</f>
        <v>0</v>
      </c>
    </row>
    <row r="40" spans="2:14" x14ac:dyDescent="0.25">
      <c r="B40" s="3">
        <f>+'Questions and scores'!G37</f>
        <v>32</v>
      </c>
      <c r="C40" s="7" t="str">
        <f>IF('Questions and scores'!I37="","",'Questions and scores'!I37)</f>
        <v>Risks and safety</v>
      </c>
      <c r="D40" s="11" t="str">
        <f>IF('Questions and scores'!H37="","",'Questions and scores'!H37)</f>
        <v>Does the vacuum sewer system have significant risks above the other systems?</v>
      </c>
      <c r="E40" s="44" t="str">
        <f>+IF(
                 AND(
                              VLOOKUP(B39,'Questions and scores'!$G$6:$AH$104,4,FALSE)=VLOOKUP(B40,'Questions and scores'!$G$6:$AH$104,4,FALSE),
                              VLOOKUP(B40,'Questions and scores'!$G$6:$AH$104,4,FALSE)&lt;&gt;0,
                              OR(F39="Yes",E39="Skip")
                 ),"Skip",""
)</f>
        <v>Skip</v>
      </c>
      <c r="F40" s="25"/>
      <c r="L40" s="3">
        <f>VLOOKUP(B40,'Questions and scores'!$G$6:$AH$104,MATCH($B$4,'Questions and scores'!$G$3:$AZ$3,0),FALSE)</f>
        <v>0</v>
      </c>
      <c r="M40" s="3">
        <f>VLOOKUP(B40,'Questions and scores'!$G$6:$AH$104,MATCH($B$4,'Questions and scores'!$G$3:$AZ$3,0)+1,FALSE)</f>
        <v>0</v>
      </c>
      <c r="N40" s="3">
        <f>VLOOKUP(B40,'Questions and scores'!$G$6:$AH$104,MATCH($B$4,'Questions and scores'!$G$3:$AZ$3,0)+2,FALSE)</f>
        <v>30</v>
      </c>
    </row>
    <row r="41" spans="2:14" x14ac:dyDescent="0.25">
      <c r="B41" s="3">
        <f>+'Questions and scores'!G38</f>
        <v>33</v>
      </c>
      <c r="C41" s="7" t="str">
        <f>IF('Questions and scores'!I38="","",'Questions and scores'!I38)</f>
        <v>Risks and safety</v>
      </c>
      <c r="D41" s="11" t="str">
        <f>IF('Questions and scores'!H38="","",'Questions and scores'!H38)</f>
        <v>Are power outages above 6 hours anticipated?</v>
      </c>
      <c r="E41" s="44" t="str">
        <f>+IF(
                 AND(
                              VLOOKUP(B40,'Questions and scores'!$G$6:$AH$104,4,FALSE)=VLOOKUP(B41,'Questions and scores'!$G$6:$AH$104,4,FALSE),
                              VLOOKUP(B41,'Questions and scores'!$G$6:$AH$104,4,FALSE)&lt;&gt;0,
                              OR(F40="Yes",E40="Skip")
                 ),"Skip",""
)</f>
        <v/>
      </c>
      <c r="F41" s="25" t="s">
        <v>17</v>
      </c>
      <c r="L41" s="3">
        <f>VLOOKUP(B41,'Questions and scores'!$G$6:$AH$104,MATCH($B$4,'Questions and scores'!$G$3:$AZ$3,0),FALSE)</f>
        <v>0</v>
      </c>
      <c r="M41" s="3">
        <f>VLOOKUP(B41,'Questions and scores'!$G$6:$AH$104,MATCH($B$4,'Questions and scores'!$G$3:$AZ$3,0)+1,FALSE)</f>
        <v>15</v>
      </c>
      <c r="N41" s="3">
        <v>5</v>
      </c>
    </row>
    <row r="42" spans="2:14" x14ac:dyDescent="0.25">
      <c r="B42" s="3">
        <f>+'Questions and scores'!G39</f>
        <v>34</v>
      </c>
      <c r="C42" s="7" t="str">
        <f>IF('Questions and scores'!I39="","",'Questions and scores'!I39)</f>
        <v>Risks and safety</v>
      </c>
      <c r="D42" s="11" t="str">
        <f>IF('Questions and scores'!H39="","",'Questions and scores'!H39)</f>
        <v>Is terrain prone to flooding or other sources of high inflow and infiltration?</v>
      </c>
      <c r="E42" s="44" t="str">
        <f>+IF(
                 AND(
                              VLOOKUP(B41,'Questions and scores'!$G$6:$AH$104,4,FALSE)=VLOOKUP(B42,'Questions and scores'!$G$6:$AH$104,4,FALSE),
                              VLOOKUP(B42,'Questions and scores'!$G$6:$AH$104,4,FALSE)&lt;&gt;0,
                              OR(F41="Yes",E41="Skip")
                 ),"Skip",""
)</f>
        <v/>
      </c>
      <c r="F42" s="25" t="s">
        <v>17</v>
      </c>
      <c r="L42" s="3">
        <f>VLOOKUP(B42,'Questions and scores'!$G$6:$AH$104,MATCH($B$4,'Questions and scores'!$G$3:$AZ$3,0),FALSE)</f>
        <v>40</v>
      </c>
      <c r="M42" s="3">
        <f>VLOOKUP(B42,'Questions and scores'!$G$6:$AH$104,MATCH($B$4,'Questions and scores'!$G$3:$AZ$3,0)+1,FALSE)</f>
        <v>0</v>
      </c>
      <c r="N42" s="3">
        <f>VLOOKUP(B42,'Questions and scores'!$G$6:$AH$104,MATCH($B$4,'Questions and scores'!$G$3:$AZ$3,0)+2,FALSE)</f>
        <v>0</v>
      </c>
    </row>
    <row r="43" spans="2:14" x14ac:dyDescent="0.25">
      <c r="B43" s="3">
        <f>+'Questions and scores'!G40</f>
        <v>35</v>
      </c>
      <c r="C43" s="7" t="str">
        <f>IF('Questions and scores'!I40="","",'Questions and scores'!I40)</f>
        <v>Risks and safety</v>
      </c>
      <c r="D43" s="11" t="str">
        <f>IF('Questions and scores'!H40="","",'Questions and scores'!H40)</f>
        <v>Is the area prone to earthquakes?</v>
      </c>
      <c r="E43" s="44" t="str">
        <f>+IF(
                 AND(
                              VLOOKUP(B42,'Questions and scores'!$G$6:$AH$104,4,FALSE)=VLOOKUP(B43,'Questions and scores'!$G$6:$AH$104,4,FALSE),
                              VLOOKUP(B43,'Questions and scores'!$G$6:$AH$104,4,FALSE)&lt;&gt;0,
                              OR(F42="Yes",E42="Skip")
                 ),"Skip",""
)</f>
        <v/>
      </c>
      <c r="F43" s="25" t="s">
        <v>17</v>
      </c>
      <c r="L43" s="3">
        <v>50</v>
      </c>
      <c r="M43" s="3">
        <v>0</v>
      </c>
      <c r="N43" s="3">
        <v>10</v>
      </c>
    </row>
    <row r="44" spans="2:14" x14ac:dyDescent="0.25">
      <c r="B44" s="3">
        <f>+'Questions and scores'!G41</f>
        <v>36</v>
      </c>
      <c r="C44" s="7" t="str">
        <f>IF('Questions and scores'!I41="","",'Questions and scores'!I41)</f>
        <v>Risks and safety</v>
      </c>
      <c r="D44" s="11" t="str">
        <f>IF('Questions and scores'!H41="","",'Questions and scores'!H41)</f>
        <v>Is there a possibility of liquefaction during an earthquake?</v>
      </c>
      <c r="E44" s="44" t="str">
        <f>+IF(
                 AND(
                              VLOOKUP(B43,'Questions and scores'!$G$6:$AH$104,4,FALSE)=VLOOKUP(B44,'Questions and scores'!$G$6:$AH$104,4,FALSE),
                              VLOOKUP(B44,'Questions and scores'!$G$6:$AH$104,4,FALSE)&lt;&gt;0,
                              OR(F43="Yes",E43="Skip")
                 ),"Skip",""
)</f>
        <v/>
      </c>
      <c r="F44" s="25" t="s">
        <v>17</v>
      </c>
      <c r="L44" s="3">
        <v>50</v>
      </c>
      <c r="M44" s="3">
        <v>0</v>
      </c>
      <c r="N44" s="3">
        <v>10</v>
      </c>
    </row>
    <row r="45" spans="2:14" ht="30" x14ac:dyDescent="0.25">
      <c r="B45" s="3">
        <f>+'Questions and scores'!G42</f>
        <v>37</v>
      </c>
      <c r="C45" s="7" t="str">
        <f>IF('Questions and scores'!I42="","",'Questions and scores'!I42)</f>
        <v>Risks and safety</v>
      </c>
      <c r="D45" s="11" t="str">
        <f>IF('Questions and scores'!H42="","",'Questions and scores'!H42)</f>
        <v>Is there a special restriction (stricter than normal) to environmental contamination from damaged pipes and/or overflows?</v>
      </c>
      <c r="E45" s="44" t="str">
        <f>+IF(
                 AND(
                              VLOOKUP(B44,'Questions and scores'!$G$6:$AH$104,4,FALSE)=VLOOKUP(B45,'Questions and scores'!$G$6:$AH$104,4,FALSE),
                              VLOOKUP(B45,'Questions and scores'!$G$6:$AH$104,4,FALSE)&lt;&gt;0,
                              OR(F44="Yes",E44="Skip")
                 ),"Skip",""
)</f>
        <v/>
      </c>
      <c r="F45" s="25" t="s">
        <v>73</v>
      </c>
      <c r="L45" s="3">
        <v>50</v>
      </c>
      <c r="M45" s="3">
        <v>15</v>
      </c>
      <c r="N45" s="3">
        <f>VLOOKUP(B45,'Questions and scores'!$G$6:$AH$104,MATCH($B$4,'Questions and scores'!$G$3:$AZ$3,0)+2,FALSE)</f>
        <v>0</v>
      </c>
    </row>
    <row r="46" spans="2:14" x14ac:dyDescent="0.25">
      <c r="B46" s="3">
        <f>+'Questions and scores'!G43</f>
        <v>38</v>
      </c>
      <c r="C46" s="7" t="str">
        <f>IF('Questions and scores'!I43="","",'Questions and scores'!I43)</f>
        <v>Construction and design</v>
      </c>
      <c r="D46" s="11" t="str">
        <f>IF('Questions and scores'!H43="","",'Questions and scores'!H43)</f>
        <v>Is construction time importantly restricted? (shorter than average times for construction of a gravity system)</v>
      </c>
      <c r="E46" s="44" t="str">
        <f>+IF(
                 AND(
                              VLOOKUP(B45,'Questions and scores'!$G$6:$AH$104,4,FALSE)=VLOOKUP(B46,'Questions and scores'!$G$6:$AH$104,4,FALSE),
                              VLOOKUP(B46,'Questions and scores'!$G$6:$AH$104,4,FALSE)&lt;&gt;0,
                              OR(F45="Yes",E45="Skip")
                 ),"Skip",""
)</f>
        <v/>
      </c>
      <c r="F46" s="25" t="s">
        <v>73</v>
      </c>
      <c r="L46" s="3">
        <f>VLOOKUP(B46,'Questions and scores'!$G$6:$AH$104,MATCH($B$4,'Questions and scores'!$G$3:$AZ$3,0),FALSE)</f>
        <v>25</v>
      </c>
      <c r="M46" s="3">
        <f>VLOOKUP(B46,'Questions and scores'!$G$6:$AH$104,MATCH($B$4,'Questions and scores'!$G$3:$AZ$3,0)+1,FALSE)</f>
        <v>0</v>
      </c>
      <c r="N46" s="3">
        <f>VLOOKUP(B46,'Questions and scores'!$G$6:$AH$104,MATCH($B$4,'Questions and scores'!$G$3:$AZ$3,0)+2,FALSE)</f>
        <v>0</v>
      </c>
    </row>
    <row r="47" spans="2:14" ht="75" x14ac:dyDescent="0.25">
      <c r="B47" s="3">
        <f>+'Questions and scores'!G44</f>
        <v>39</v>
      </c>
      <c r="C47" s="7" t="str">
        <f>IF('Questions and scores'!I44="","",'Questions and scores'!I44)</f>
        <v>Construction and design</v>
      </c>
      <c r="D47" s="11" t="str">
        <f>IF('Questions and scores'!H44="","",'Questions and scores'!H44)</f>
        <v>Will there be future expansion of the system?
Will system be operating in different stages?
Is catchment subject to seasonal flows? (e.g. mainly vacation homes)
Are expected flows lower than average? (e.g. areas with restricted water supply)
Answer "Yes" if any of the above applies.</v>
      </c>
      <c r="E47" s="44" t="str">
        <f>+IF(
                 AND(
                              VLOOKUP(B46,'Questions and scores'!$G$6:$AH$104,4,FALSE)=VLOOKUP(B47,'Questions and scores'!$G$6:$AH$104,4,FALSE),
                              VLOOKUP(B47,'Questions and scores'!$G$6:$AH$104,4,FALSE)&lt;&gt;0,
                              OR(F46="Yes",E46="Skip")
                 ),"Skip",""
)</f>
        <v/>
      </c>
      <c r="F47" s="25" t="s">
        <v>69</v>
      </c>
      <c r="L47" s="3">
        <v>0</v>
      </c>
      <c r="M47" s="3">
        <f>VLOOKUP(B47,'Questions and scores'!$G$6:$AH$104,MATCH($B$4,'Questions and scores'!$G$3:$AZ$3,0)+1,FALSE)</f>
        <v>30</v>
      </c>
      <c r="N47" s="3">
        <v>25</v>
      </c>
    </row>
    <row r="48" spans="2:14" x14ac:dyDescent="0.25">
      <c r="B48" s="3">
        <f>+'Questions and scores'!G45</f>
        <v>40</v>
      </c>
      <c r="C48" s="7" t="str">
        <f>IF('Questions and scores'!I45="","",'Questions and scores'!I45)</f>
        <v>Construction and design</v>
      </c>
      <c r="D48" s="11" t="str">
        <f>IF('Questions and scores'!H45="","",'Questions and scores'!H45)</f>
        <v>Is there limited availability of specialised contractors? (question aimed at vacuum and pressure sewers)</v>
      </c>
      <c r="E48" s="44" t="str">
        <f>+IF(
                 AND(
                              VLOOKUP(B47,'Questions and scores'!$G$6:$AH$104,4,FALSE)=VLOOKUP(B48,'Questions and scores'!$G$6:$AH$104,4,FALSE),
                              VLOOKUP(B48,'Questions and scores'!$G$6:$AH$104,4,FALSE)&lt;&gt;0,
                              OR(F47="Yes",E47="Skip")
                 ),"Skip",""
)</f>
        <v/>
      </c>
      <c r="F48" s="25" t="s">
        <v>69</v>
      </c>
      <c r="L48" s="3">
        <f>VLOOKUP(B48,'Questions and scores'!$G$6:$AH$104,MATCH($B$4,'Questions and scores'!$G$3:$AZ$3,0),FALSE)</f>
        <v>0</v>
      </c>
      <c r="M48" s="3">
        <v>25</v>
      </c>
      <c r="N48" s="3">
        <v>15</v>
      </c>
    </row>
    <row r="49" spans="2:14" ht="30" x14ac:dyDescent="0.25">
      <c r="B49" s="3">
        <f>+'Questions and scores'!G46</f>
        <v>41</v>
      </c>
      <c r="C49" s="7" t="str">
        <f>IF('Questions and scores'!I46="","",'Questions and scores'!I46)</f>
        <v>Infrastructure</v>
      </c>
      <c r="D49" s="11" t="str">
        <f>IF('Questions and scores'!H46="","",'Questions and scores'!H46)</f>
        <v>Is capacity of downstream infrastructure (pump stations or treatment plants) close to its limit (currently or with expected flows)?</v>
      </c>
      <c r="E49" s="44" t="str">
        <f>+IF(
                 AND(
                              VLOOKUP(B48,'Questions and scores'!$G$6:$AH$104,4,FALSE)=VLOOKUP(B49,'Questions and scores'!$G$6:$AH$104,4,FALSE),
                              VLOOKUP(B49,'Questions and scores'!$G$6:$AH$104,4,FALSE)&lt;&gt;0,
                              OR(F48="Yes",E48="Skip")
                 ),"Skip",""
)</f>
        <v/>
      </c>
      <c r="F49" s="25" t="s">
        <v>17</v>
      </c>
      <c r="L49" s="3">
        <f>VLOOKUP(B49,'Questions and scores'!$G$6:$AH$104,MATCH($B$4,'Questions and scores'!$G$3:$AZ$3,0),FALSE)</f>
        <v>40</v>
      </c>
      <c r="M49" s="3">
        <f>VLOOKUP(B49,'Questions and scores'!$G$6:$AH$104,MATCH($B$4,'Questions and scores'!$G$3:$AZ$3,0)+1,FALSE)</f>
        <v>0</v>
      </c>
      <c r="N49" s="3">
        <f>VLOOKUP(B49,'Questions and scores'!$G$6:$AH$104,MATCH($B$4,'Questions and scores'!$G$3:$AZ$3,0)+2,FALSE)</f>
        <v>15</v>
      </c>
    </row>
    <row r="50" spans="2:14" x14ac:dyDescent="0.25">
      <c r="B50" s="3">
        <f>+'Questions and scores'!G47</f>
        <v>42</v>
      </c>
      <c r="C50" s="7" t="str">
        <f>IF('Questions and scores'!I47="","",'Questions and scores'!I47)</f>
        <v>Infrastructure</v>
      </c>
      <c r="D50" s="11" t="str">
        <f>IF('Questions and scores'!H47="","",'Questions and scores'!H47)</f>
        <v>Is the proposed system adjacent to an existing gravity sewer network?</v>
      </c>
      <c r="E50" s="44" t="str">
        <f>+IF(
                 AND(
                              VLOOKUP(B49,'Questions and scores'!$G$6:$AH$104,4,FALSE)=VLOOKUP(B50,'Questions and scores'!$G$6:$AH$104,4,FALSE),
                              VLOOKUP(B50,'Questions and scores'!$G$6:$AH$104,4,FALSE)&lt;&gt;0,
                              OR(F49="Yes",E49="Skip")
                 ),"Skip",""
)</f>
        <v/>
      </c>
      <c r="F50" s="25" t="s">
        <v>11</v>
      </c>
      <c r="L50" s="3">
        <f>VLOOKUP(B50,'Questions and scores'!$G$6:$AH$104,MATCH($B$4,'Questions and scores'!$G$3:$AZ$3,0),FALSE)</f>
        <v>0</v>
      </c>
      <c r="M50" s="3">
        <f>VLOOKUP(B50,'Questions and scores'!$G$6:$AH$104,MATCH($B$4,'Questions and scores'!$G$3:$AZ$3,0)+1,FALSE)</f>
        <v>20</v>
      </c>
      <c r="N50" s="3">
        <v>20</v>
      </c>
    </row>
    <row r="51" spans="2:14" x14ac:dyDescent="0.25">
      <c r="B51" s="3">
        <f>+'Questions and scores'!G48</f>
        <v>43</v>
      </c>
      <c r="C51" s="7" t="str">
        <f>IF('Questions and scores'!I48="","",'Questions and scores'!I48)</f>
        <v>Infrastructure</v>
      </c>
      <c r="D51" s="11" t="str">
        <f>IF('Questions and scores'!H48="","",'Questions and scores'!H48)</f>
        <v>Is the proposed system adjacent to an existing pressure sewer network?</v>
      </c>
      <c r="E51" s="44" t="str">
        <f>+IF(
                 AND(
                              VLOOKUP(B50,'Questions and scores'!$G$6:$AH$104,4,FALSE)=VLOOKUP(B51,'Questions and scores'!$G$6:$AH$104,4,FALSE),
                              VLOOKUP(B51,'Questions and scores'!$G$6:$AH$104,4,FALSE)&lt;&gt;0,
                              OR(F50="Yes",E50="Skip")
                 ),"Skip",""
)</f>
        <v>Skip</v>
      </c>
      <c r="F51" s="25" t="s">
        <v>73</v>
      </c>
      <c r="L51" s="3">
        <f>VLOOKUP(B51,'Questions and scores'!$G$6:$AH$104,MATCH($B$4,'Questions and scores'!$G$3:$AZ$3,0),FALSE)</f>
        <v>20</v>
      </c>
      <c r="M51" s="3">
        <f>VLOOKUP(B51,'Questions and scores'!$G$6:$AH$104,MATCH($B$4,'Questions and scores'!$G$3:$AZ$3,0)+1,FALSE)</f>
        <v>0</v>
      </c>
      <c r="N51" s="3">
        <f>VLOOKUP(B51,'Questions and scores'!$G$6:$AH$104,MATCH($B$4,'Questions and scores'!$G$3:$AZ$3,0)+2,FALSE)</f>
        <v>20</v>
      </c>
    </row>
    <row r="52" spans="2:14" x14ac:dyDescent="0.25">
      <c r="B52" s="3">
        <f>+'Questions and scores'!G49</f>
        <v>44</v>
      </c>
      <c r="C52" s="7" t="str">
        <f>IF('Questions and scores'!I49="","",'Questions and scores'!I49)</f>
        <v>Infrastructure</v>
      </c>
      <c r="D52" s="11" t="str">
        <f>IF('Questions and scores'!H49="","",'Questions and scores'!H49)</f>
        <v>Is the new system going to be connected to a downstream existing vacuum sewer network?</v>
      </c>
      <c r="E52" s="44" t="str">
        <f>+IF(
                 AND(
                              VLOOKUP(B51,'Questions and scores'!$G$6:$AH$104,4,FALSE)=VLOOKUP(B52,'Questions and scores'!$G$6:$AH$104,4,FALSE),
                              VLOOKUP(B52,'Questions and scores'!$G$6:$AH$104,4,FALSE)&lt;&gt;0,
                              OR(F51="Yes",E51="Skip")
                 ),"Skip",""
)</f>
        <v>Skip</v>
      </c>
      <c r="F52" s="25" t="s">
        <v>17</v>
      </c>
      <c r="L52" s="3">
        <f>VLOOKUP(B52,'Questions and scores'!$G$6:$AH$104,MATCH($B$4,'Questions and scores'!$G$3:$AZ$3,0),FALSE)</f>
        <v>20</v>
      </c>
      <c r="M52" s="3">
        <f>VLOOKUP(B52,'Questions and scores'!$G$6:$AH$104,MATCH($B$4,'Questions and scores'!$G$3:$AZ$3,0)+1,FALSE)</f>
        <v>20</v>
      </c>
      <c r="N52" s="3">
        <f>VLOOKUP(B52,'Questions and scores'!$G$6:$AH$104,MATCH($B$4,'Questions and scores'!$G$3:$AZ$3,0)+2,FALSE)</f>
        <v>0</v>
      </c>
    </row>
    <row r="53" spans="2:14" x14ac:dyDescent="0.25">
      <c r="B53" s="3">
        <f>+'Questions and scores'!G50</f>
        <v>45</v>
      </c>
      <c r="C53" s="7" t="str">
        <f>IF('Questions and scores'!I50="","",'Questions and scores'!I50)</f>
        <v>Infrastructure</v>
      </c>
      <c r="D53" s="11" t="str">
        <f>IF('Questions and scores'!H50="","",'Questions and scores'!H50)</f>
        <v>Was the previous answer "No"?</v>
      </c>
      <c r="E53" s="44" t="str">
        <f>+IF(
                 AND(
                              VLOOKUP(B52,'Questions and scores'!$G$6:$AH$104,4,FALSE)=VLOOKUP(B53,'Questions and scores'!$G$6:$AH$104,4,FALSE),
                              VLOOKUP(B53,'Questions and scores'!$G$6:$AH$104,4,FALSE)&lt;&gt;0,
                              OR(F52="Yes",E52="Skip")
                 ),"Skip",""
)</f>
        <v>Skip</v>
      </c>
      <c r="F53" s="25"/>
      <c r="L53" s="3">
        <f>VLOOKUP(B53,'Questions and scores'!$G$6:$AH$104,MATCH($B$4,'Questions and scores'!$G$3:$AZ$3,0),FALSE)</f>
        <v>0</v>
      </c>
      <c r="M53" s="3">
        <f>VLOOKUP(B53,'Questions and scores'!$G$6:$AH$104,MATCH($B$4,'Questions and scores'!$G$3:$AZ$3,0)+1,FALSE)</f>
        <v>0</v>
      </c>
      <c r="N53" s="3">
        <f>VLOOKUP(B53,'Questions and scores'!$G$6:$AH$104,MATCH($B$4,'Questions and scores'!$G$3:$AZ$3,0)+2,FALSE)</f>
        <v>0</v>
      </c>
    </row>
    <row r="54" spans="2:14" ht="30" x14ac:dyDescent="0.25">
      <c r="B54" s="3">
        <f>+'Questions and scores'!G51</f>
        <v>46</v>
      </c>
      <c r="C54" s="7" t="str">
        <f>IF('Questions and scores'!I51="","",'Questions and scores'!I51)</f>
        <v>Infrastructure</v>
      </c>
      <c r="D54" s="11" t="str">
        <f>IF('Questions and scores'!H51="","",'Questions and scores'!H51)</f>
        <v>If pressure system is a viable option, would the water agency take ownership and O&amp;M responsibilities of infrastructure on private properties?</v>
      </c>
      <c r="E54" s="44" t="str">
        <f>+IF(
                 AND(
                              VLOOKUP(B53,'Questions and scores'!$G$6:$AH$104,4,FALSE)=VLOOKUP(B54,'Questions and scores'!$G$6:$AH$104,4,FALSE),
                              VLOOKUP(B54,'Questions and scores'!$G$6:$AH$104,4,FALSE)&lt;&gt;0,
                              OR(F53="Yes",E53="Skip")
                 ),"Skip",""
)</f>
        <v/>
      </c>
      <c r="F54" s="25" t="s">
        <v>11</v>
      </c>
      <c r="L54" s="3">
        <f>VLOOKUP(B54,'Questions and scores'!$G$6:$AH$104,MATCH($B$4,'Questions and scores'!$G$3:$AZ$3,0),FALSE)</f>
        <v>20</v>
      </c>
      <c r="M54" s="3">
        <f>VLOOKUP(B54,'Questions and scores'!$G$6:$AH$104,MATCH($B$4,'Questions and scores'!$G$3:$AZ$3,0)+1,FALSE)</f>
        <v>0</v>
      </c>
      <c r="N54" s="3">
        <f>VLOOKUP(B54,'Questions and scores'!$G$6:$AH$104,MATCH($B$4,'Questions and scores'!$G$3:$AZ$3,0)+2,FALSE)</f>
        <v>20</v>
      </c>
    </row>
    <row r="55" spans="2:14" ht="30" x14ac:dyDescent="0.25">
      <c r="B55" s="3">
        <f>+'Questions and scores'!G52</f>
        <v>47</v>
      </c>
      <c r="C55" s="7" t="str">
        <f>IF('Questions and scores'!I52="","",'Questions and scores'!I52)</f>
        <v>Infrastructure</v>
      </c>
      <c r="D55" s="11" t="str">
        <f>IF('Questions and scores'!H52="","",'Questions and scores'!H52)</f>
        <v>If pressure system is a viable option, would the customers take ownership and O&amp;M responsibilities of infrastructure on their properties?</v>
      </c>
      <c r="E55" s="44" t="str">
        <f>+IF(
                 AND(
                              VLOOKUP(B54,'Questions and scores'!$G$6:$AH$104,4,FALSE)=VLOOKUP(B55,'Questions and scores'!$G$6:$AH$104,4,FALSE),
                              VLOOKUP(B55,'Questions and scores'!$G$6:$AH$104,4,FALSE)&lt;&gt;0,
                              OR(F54="Yes",E54="Skip")
                 ),"Skip",""
)</f>
        <v>Skip</v>
      </c>
      <c r="F55" s="25" t="s">
        <v>17</v>
      </c>
      <c r="L55" s="3">
        <f>VLOOKUP(B55,'Questions and scores'!$G$6:$AH$104,MATCH($B$4,'Questions and scores'!$G$3:$AZ$3,0),FALSE)</f>
        <v>10</v>
      </c>
      <c r="M55" s="3">
        <f>VLOOKUP(B55,'Questions and scores'!$G$6:$AH$104,MATCH($B$4,'Questions and scores'!$G$3:$AZ$3,0)+1,FALSE)</f>
        <v>0</v>
      </c>
      <c r="N55" s="3">
        <f>VLOOKUP(B55,'Questions and scores'!$G$6:$AH$104,MATCH($B$4,'Questions and scores'!$G$3:$AZ$3,0)+2,FALSE)</f>
        <v>10</v>
      </c>
    </row>
    <row r="56" spans="2:14" ht="30" x14ac:dyDescent="0.25">
      <c r="B56" s="3">
        <f>+'Questions and scores'!G53</f>
        <v>48</v>
      </c>
      <c r="C56" s="7" t="str">
        <f>IF('Questions and scores'!I53="","",'Questions and scores'!I53)</f>
        <v>Costs</v>
      </c>
      <c r="D56" s="11" t="str">
        <f>IF('Questions and scores'!H53="","",'Questions and scores'!H53)</f>
        <v>If a NPV analysis has been undertaken:
Does the gravity sewer system offer the lowest NPV?</v>
      </c>
      <c r="E56" s="44" t="str">
        <f>+IF(
                 AND(
                              VLOOKUP(B55,'Questions and scores'!$G$6:$AH$104,4,FALSE)=VLOOKUP(B56,'Questions and scores'!$G$6:$AH$104,4,FALSE),
                              VLOOKUP(B56,'Questions and scores'!$G$6:$AH$104,4,FALSE)&lt;&gt;0,
                              OR(F55="Yes",E55="Skip")
                 ),"Skip",""
)</f>
        <v/>
      </c>
      <c r="F56" s="25"/>
      <c r="L56" s="3">
        <f>VLOOKUP(B56,'Questions and scores'!$G$6:$AH$104,MATCH($B$4,'Questions and scores'!$G$3:$AZ$3,0),FALSE)</f>
        <v>0</v>
      </c>
      <c r="M56" s="3">
        <f>VLOOKUP(B56,'Questions and scores'!$G$6:$AH$104,MATCH($B$4,'Questions and scores'!$G$3:$AZ$3,0)+1,FALSE)</f>
        <v>30</v>
      </c>
      <c r="N56" s="3">
        <f>VLOOKUP(B56,'Questions and scores'!$G$6:$AH$104,MATCH($B$4,'Questions and scores'!$G$3:$AZ$3,0)+2,FALSE)</f>
        <v>30</v>
      </c>
    </row>
    <row r="57" spans="2:14" x14ac:dyDescent="0.25">
      <c r="B57" s="3">
        <f>+'Questions and scores'!G54</f>
        <v>49</v>
      </c>
      <c r="C57" s="7" t="str">
        <f>IF('Questions and scores'!I54="","",'Questions and scores'!I54)</f>
        <v>Costs</v>
      </c>
      <c r="D57" s="11" t="str">
        <f>IF('Questions and scores'!H54="","",'Questions and scores'!H54)</f>
        <v>Does the pressure sewer system offer the lowest NPV?</v>
      </c>
      <c r="E57" s="44" t="str">
        <f>+IF(
                 AND(
                              VLOOKUP(B56,'Questions and scores'!$G$6:$AH$104,4,FALSE)=VLOOKUP(B57,'Questions and scores'!$G$6:$AH$104,4,FALSE),
                              VLOOKUP(B57,'Questions and scores'!$G$6:$AH$104,4,FALSE)&lt;&gt;0,
                              OR(F56="Yes",E56="Skip")
                 ),"Skip",""
)</f>
        <v/>
      </c>
      <c r="F57" s="25"/>
      <c r="L57" s="3">
        <f>VLOOKUP(B57,'Questions and scores'!$G$6:$AH$104,MATCH($B$4,'Questions and scores'!$G$3:$AZ$3,0),FALSE)</f>
        <v>30</v>
      </c>
      <c r="M57" s="3">
        <f>VLOOKUP(B57,'Questions and scores'!$G$6:$AH$104,MATCH($B$4,'Questions and scores'!$G$3:$AZ$3,0)+1,FALSE)</f>
        <v>0</v>
      </c>
      <c r="N57" s="3">
        <f>VLOOKUP(B57,'Questions and scores'!$G$6:$AH$104,MATCH($B$4,'Questions and scores'!$G$3:$AZ$3,0)+2,FALSE)</f>
        <v>30</v>
      </c>
    </row>
    <row r="58" spans="2:14" x14ac:dyDescent="0.25">
      <c r="B58" s="3">
        <f>+'Questions and scores'!G55</f>
        <v>50</v>
      </c>
      <c r="C58" s="7" t="str">
        <f>IF('Questions and scores'!I55="","",'Questions and scores'!I55)</f>
        <v>Costs</v>
      </c>
      <c r="D58" s="11" t="str">
        <f>IF('Questions and scores'!H55="","",'Questions and scores'!H55)</f>
        <v>Does the vacuum sewer system offer the lowest NPV?</v>
      </c>
      <c r="E58" s="44" t="str">
        <f>+IF(
                 AND(
                              VLOOKUP(B57,'Questions and scores'!$G$6:$AH$104,4,FALSE)=VLOOKUP(B58,'Questions and scores'!$G$6:$AH$104,4,FALSE),
                              VLOOKUP(B58,'Questions and scores'!$G$6:$AH$104,4,FALSE)&lt;&gt;0,
                              OR(F57="Yes",E57="Skip")
                 ),"Skip",""
)</f>
        <v/>
      </c>
      <c r="F58" s="25"/>
      <c r="L58" s="3">
        <f>VLOOKUP(B58,'Questions and scores'!$G$6:$AH$104,MATCH($B$4,'Questions and scores'!$G$3:$AZ$3,0),FALSE)</f>
        <v>30</v>
      </c>
      <c r="M58" s="3">
        <f>VLOOKUP(B58,'Questions and scores'!$G$6:$AH$104,MATCH($B$4,'Questions and scores'!$G$3:$AZ$3,0)+1,FALSE)</f>
        <v>30</v>
      </c>
      <c r="N58" s="3">
        <f>VLOOKUP(B58,'Questions and scores'!$G$6:$AH$104,MATCH($B$4,'Questions and scores'!$G$3:$AZ$3,0)+2,FALSE)</f>
        <v>0</v>
      </c>
    </row>
    <row r="59" spans="2:14" x14ac:dyDescent="0.25">
      <c r="B59" s="3">
        <f>+'Questions and scores'!G56</f>
        <v>51</v>
      </c>
      <c r="C59" s="7" t="str">
        <f>IF('Questions and scores'!I56="","",'Questions and scores'!I56)</f>
        <v>Costs</v>
      </c>
      <c r="D59" s="11" t="s">
        <v>145</v>
      </c>
      <c r="E59" s="44" t="str">
        <f>+IF(
                 AND(
                              VLOOKUP(B58,'Questions and scores'!$G$6:$AH$104,4,FALSE)=VLOOKUP(B59,'Questions and scores'!$G$6:$AH$104,4,FALSE),
                              VLOOKUP(B59,'Questions and scores'!$G$6:$AH$104,4,FALSE)&lt;&gt;0,
                              OR(F58="Yes",E58="Skip")
                 ),"Skip",""
)</f>
        <v/>
      </c>
      <c r="F59" s="25"/>
      <c r="L59" s="3">
        <f>VLOOKUP(B59,'Questions and scores'!$G$6:$AH$104,MATCH($B$4,'Questions and scores'!$G$3:$AZ$3,0),FALSE)</f>
        <v>0</v>
      </c>
      <c r="M59" s="3">
        <f>VLOOKUP(B59,'Questions and scores'!$G$6:$AH$104,MATCH($B$4,'Questions and scores'!$G$3:$AZ$3,0)+1,FALSE)</f>
        <v>0</v>
      </c>
      <c r="N59" s="3">
        <f>VLOOKUP(B59,'Questions and scores'!$G$6:$AH$104,MATCH($B$4,'Questions and scores'!$G$3:$AZ$3,0)+2,FALSE)</f>
        <v>0</v>
      </c>
    </row>
    <row r="60" spans="2:14" x14ac:dyDescent="0.25">
      <c r="B60" s="3">
        <f>+'Questions and scores'!G57</f>
        <v>52</v>
      </c>
      <c r="C60" s="7" t="str">
        <f>IF('Questions and scores'!I57="","",'Questions and scores'!I57)</f>
        <v/>
      </c>
      <c r="D60" s="11" t="str">
        <f>IF('Questions and scores'!H57="","",'Questions and scores'!H57)</f>
        <v/>
      </c>
      <c r="E60" s="44" t="str">
        <f>+IF(
                 AND(
                              VLOOKUP(B59,'Questions and scores'!$G$6:$AH$104,4,FALSE)=VLOOKUP(B60,'Questions and scores'!$G$6:$AH$104,4,FALSE),
                              VLOOKUP(B60,'Questions and scores'!$G$6:$AH$104,4,FALSE)&lt;&gt;0,
                              OR(F59="Yes",E59="Skip")
                 ),"Skip",""
)</f>
        <v/>
      </c>
      <c r="F60" s="25"/>
      <c r="L60" s="3">
        <f>VLOOKUP(B60,'Questions and scores'!$G$6:$AH$104,MATCH($B$4,'Questions and scores'!$G$3:$AZ$3,0),FALSE)</f>
        <v>0</v>
      </c>
      <c r="M60" s="3">
        <f>VLOOKUP(B60,'Questions and scores'!$G$6:$AH$104,MATCH($B$4,'Questions and scores'!$G$3:$AZ$3,0)+1,FALSE)</f>
        <v>0</v>
      </c>
      <c r="N60" s="3">
        <f>VLOOKUP(B60,'Questions and scores'!$G$6:$AH$104,MATCH($B$4,'Questions and scores'!$G$3:$AZ$3,0)+2,FALSE)</f>
        <v>0</v>
      </c>
    </row>
    <row r="61" spans="2:14" x14ac:dyDescent="0.25">
      <c r="B61" s="3">
        <f>+'Questions and scores'!G58</f>
        <v>53</v>
      </c>
      <c r="C61" s="7" t="str">
        <f>IF('Questions and scores'!I58="","",'Questions and scores'!I58)</f>
        <v/>
      </c>
      <c r="D61" s="11" t="str">
        <f>IF('Questions and scores'!H58="","",'Questions and scores'!H58)</f>
        <v/>
      </c>
      <c r="E61" s="44" t="str">
        <f>+IF(
                 AND(
                              VLOOKUP(B60,'Questions and scores'!$G$6:$AH$104,4,FALSE)=VLOOKUP(B61,'Questions and scores'!$G$6:$AH$104,4,FALSE),
                              VLOOKUP(B61,'Questions and scores'!$G$6:$AH$104,4,FALSE)&lt;&gt;0,
                              OR(F60="Yes",E60="Skip")
                 ),"Skip",""
)</f>
        <v/>
      </c>
      <c r="F61" s="25"/>
      <c r="L61" s="3">
        <f>VLOOKUP(B61,'Questions and scores'!$G$6:$AH$104,MATCH($B$4,'Questions and scores'!$G$3:$AZ$3,0),FALSE)</f>
        <v>0</v>
      </c>
      <c r="M61" s="3">
        <f>VLOOKUP(B61,'Questions and scores'!$G$6:$AH$104,MATCH($B$4,'Questions and scores'!$G$3:$AZ$3,0)+1,FALSE)</f>
        <v>0</v>
      </c>
      <c r="N61" s="3">
        <f>VLOOKUP(B61,'Questions and scores'!$G$6:$AH$104,MATCH($B$4,'Questions and scores'!$G$3:$AZ$3,0)+2,FALSE)</f>
        <v>0</v>
      </c>
    </row>
    <row r="62" spans="2:14" x14ac:dyDescent="0.25">
      <c r="B62" s="3">
        <f>+'Questions and scores'!G59</f>
        <v>54</v>
      </c>
      <c r="C62" s="7" t="str">
        <f>IF('Questions and scores'!I59="","",'Questions and scores'!I59)</f>
        <v/>
      </c>
      <c r="D62" s="11" t="str">
        <f>IF('Questions and scores'!H59="","",'Questions and scores'!H59)</f>
        <v/>
      </c>
      <c r="E62" s="44" t="str">
        <f>+IF(
                 AND(
                              VLOOKUP(B61,'Questions and scores'!$G$6:$AH$104,4,FALSE)=VLOOKUP(B62,'Questions and scores'!$G$6:$AH$104,4,FALSE),
                              VLOOKUP(B62,'Questions and scores'!$G$6:$AH$104,4,FALSE)&lt;&gt;0,
                              OR(F61="Yes",E61="Skip")
                 ),"Skip",""
)</f>
        <v/>
      </c>
      <c r="F62" s="25"/>
      <c r="L62" s="3">
        <f>VLOOKUP(B62,'Questions and scores'!$G$6:$AH$104,MATCH($B$4,'Questions and scores'!$G$3:$AZ$3,0),FALSE)</f>
        <v>0</v>
      </c>
      <c r="M62" s="3">
        <f>VLOOKUP(B62,'Questions and scores'!$G$6:$AH$104,MATCH($B$4,'Questions and scores'!$G$3:$AZ$3,0)+1,FALSE)</f>
        <v>0</v>
      </c>
      <c r="N62" s="3">
        <f>VLOOKUP(B62,'Questions and scores'!$G$6:$AH$104,MATCH($B$4,'Questions and scores'!$G$3:$AZ$3,0)+2,FALSE)</f>
        <v>0</v>
      </c>
    </row>
    <row r="63" spans="2:14" x14ac:dyDescent="0.25">
      <c r="B63" s="3">
        <f>+'Questions and scores'!G60</f>
        <v>55</v>
      </c>
      <c r="C63" s="7" t="str">
        <f>IF('Questions and scores'!I60="","",'Questions and scores'!I60)</f>
        <v/>
      </c>
      <c r="D63" s="11" t="str">
        <f>IF('Questions and scores'!H60="","",'Questions and scores'!H60)</f>
        <v/>
      </c>
      <c r="E63" s="44" t="str">
        <f>+IF(
                 AND(
                              VLOOKUP(B62,'Questions and scores'!$G$6:$AH$104,4,FALSE)=VLOOKUP(B63,'Questions and scores'!$G$6:$AH$104,4,FALSE),
                              VLOOKUP(B63,'Questions and scores'!$G$6:$AH$104,4,FALSE)&lt;&gt;0,
                              OR(F62="Yes",E62="Skip")
                 ),"Skip",""
)</f>
        <v/>
      </c>
      <c r="F63" s="25"/>
      <c r="L63" s="3">
        <f>VLOOKUP(B63,'Questions and scores'!$G$6:$AH$104,MATCH($B$4,'Questions and scores'!$G$3:$AZ$3,0),FALSE)</f>
        <v>0</v>
      </c>
      <c r="M63" s="3">
        <f>VLOOKUP(B63,'Questions and scores'!$G$6:$AH$104,MATCH($B$4,'Questions and scores'!$G$3:$AZ$3,0)+1,FALSE)</f>
        <v>0</v>
      </c>
      <c r="N63" s="3">
        <f>VLOOKUP(B63,'Questions and scores'!$G$6:$AH$104,MATCH($B$4,'Questions and scores'!$G$3:$AZ$3,0)+2,FALSE)</f>
        <v>0</v>
      </c>
    </row>
    <row r="64" spans="2:14" x14ac:dyDescent="0.25">
      <c r="B64" s="3">
        <f>+'Questions and scores'!G61</f>
        <v>56</v>
      </c>
      <c r="C64" s="7" t="str">
        <f>IF('Questions and scores'!I61="","",'Questions and scores'!I61)</f>
        <v/>
      </c>
      <c r="D64" s="11" t="str">
        <f>IF('Questions and scores'!H61="","",'Questions and scores'!H61)</f>
        <v/>
      </c>
      <c r="E64" s="44" t="str">
        <f>+IF(
                 AND(
                              VLOOKUP(B63,'Questions and scores'!$G$6:$AH$104,4,FALSE)=VLOOKUP(B64,'Questions and scores'!$G$6:$AH$104,4,FALSE),
                              VLOOKUP(B64,'Questions and scores'!$G$6:$AH$104,4,FALSE)&lt;&gt;0,
                              OR(F63="Yes",E63="Skip")
                 ),"Skip",""
)</f>
        <v/>
      </c>
      <c r="F64" s="25"/>
      <c r="L64" s="3">
        <f>VLOOKUP(B64,'Questions and scores'!$G$6:$AH$104,MATCH($B$4,'Questions and scores'!$G$3:$AZ$3,0),FALSE)</f>
        <v>0</v>
      </c>
      <c r="M64" s="3">
        <f>VLOOKUP(B64,'Questions and scores'!$G$6:$AH$104,MATCH($B$4,'Questions and scores'!$G$3:$AZ$3,0)+1,FALSE)</f>
        <v>0</v>
      </c>
      <c r="N64" s="3">
        <f>VLOOKUP(B64,'Questions and scores'!$G$6:$AH$104,MATCH($B$4,'Questions and scores'!$G$3:$AZ$3,0)+2,FALSE)</f>
        <v>0</v>
      </c>
    </row>
    <row r="65" spans="2:14" x14ac:dyDescent="0.25">
      <c r="B65" s="3">
        <f>+'Questions and scores'!G62</f>
        <v>57</v>
      </c>
      <c r="C65" s="7" t="str">
        <f>IF('Questions and scores'!I62="","",'Questions and scores'!I62)</f>
        <v/>
      </c>
      <c r="D65" s="11" t="str">
        <f>IF('Questions and scores'!H62="","",'Questions and scores'!H62)</f>
        <v/>
      </c>
      <c r="E65" s="44" t="str">
        <f>+IF(
                 AND(
                              VLOOKUP(B64,'Questions and scores'!$G$6:$AH$104,4,FALSE)=VLOOKUP(B65,'Questions and scores'!$G$6:$AH$104,4,FALSE),
                              VLOOKUP(B65,'Questions and scores'!$G$6:$AH$104,4,FALSE)&lt;&gt;0,
                              OR(F64="Yes",E64="Skip")
                 ),"Skip",""
)</f>
        <v/>
      </c>
      <c r="F65" s="25"/>
      <c r="L65" s="3">
        <f>VLOOKUP(B65,'Questions and scores'!$G$6:$AH$104,MATCH($B$4,'Questions and scores'!$G$3:$AZ$3,0),FALSE)</f>
        <v>0</v>
      </c>
      <c r="M65" s="3">
        <f>VLOOKUP(B65,'Questions and scores'!$G$6:$AH$104,MATCH($B$4,'Questions and scores'!$G$3:$AZ$3,0)+1,FALSE)</f>
        <v>0</v>
      </c>
      <c r="N65" s="3">
        <f>VLOOKUP(B65,'Questions and scores'!$G$6:$AH$104,MATCH($B$4,'Questions and scores'!$G$3:$AZ$3,0)+2,FALSE)</f>
        <v>0</v>
      </c>
    </row>
    <row r="66" spans="2:14" x14ac:dyDescent="0.25">
      <c r="B66" s="3">
        <f>+'Questions and scores'!G63</f>
        <v>58</v>
      </c>
      <c r="C66" s="7" t="str">
        <f>IF('Questions and scores'!I63="","",'Questions and scores'!I63)</f>
        <v/>
      </c>
      <c r="D66" s="11" t="str">
        <f>IF('Questions and scores'!H63="","",'Questions and scores'!H63)</f>
        <v/>
      </c>
      <c r="E66" s="44" t="str">
        <f>+IF(
                 AND(
                              VLOOKUP(B65,'Questions and scores'!$G$6:$AH$104,4,FALSE)=VLOOKUP(B66,'Questions and scores'!$G$6:$AH$104,4,FALSE),
                              VLOOKUP(B66,'Questions and scores'!$G$6:$AH$104,4,FALSE)&lt;&gt;0,
                              OR(F65="Yes",E65="Skip")
                 ),"Skip",""
)</f>
        <v/>
      </c>
      <c r="F66" s="25"/>
      <c r="L66" s="3">
        <f>VLOOKUP(B66,'Questions and scores'!$G$6:$AH$104,MATCH($B$4,'Questions and scores'!$G$3:$AZ$3,0),FALSE)</f>
        <v>0</v>
      </c>
      <c r="M66" s="3">
        <f>VLOOKUP(B66,'Questions and scores'!$G$6:$AH$104,MATCH($B$4,'Questions and scores'!$G$3:$AZ$3,0)+1,FALSE)</f>
        <v>0</v>
      </c>
      <c r="N66" s="3">
        <f>VLOOKUP(B66,'Questions and scores'!$G$6:$AH$104,MATCH($B$4,'Questions and scores'!$G$3:$AZ$3,0)+2,FALSE)</f>
        <v>0</v>
      </c>
    </row>
    <row r="67" spans="2:14" x14ac:dyDescent="0.25">
      <c r="B67" s="3">
        <f>+'Questions and scores'!G64</f>
        <v>59</v>
      </c>
      <c r="C67" s="7" t="str">
        <f>IF('Questions and scores'!I64="","",'Questions and scores'!I64)</f>
        <v/>
      </c>
      <c r="D67" s="11" t="str">
        <f>IF('Questions and scores'!H64="","",'Questions and scores'!H64)</f>
        <v/>
      </c>
      <c r="E67" s="44" t="str">
        <f>+IF(
                 AND(
                              VLOOKUP(B66,'Questions and scores'!$G$6:$AH$104,4,FALSE)=VLOOKUP(B67,'Questions and scores'!$G$6:$AH$104,4,FALSE),
                              VLOOKUP(B67,'Questions and scores'!$G$6:$AH$104,4,FALSE)&lt;&gt;0,
                              OR(F66="Yes",E66="Skip")
                 ),"Skip",""
)</f>
        <v/>
      </c>
      <c r="F67" s="25"/>
      <c r="L67" s="3">
        <f>VLOOKUP(B67,'Questions and scores'!$G$6:$AH$104,MATCH($B$4,'Questions and scores'!$G$3:$AZ$3,0),FALSE)</f>
        <v>0</v>
      </c>
      <c r="M67" s="3">
        <f>VLOOKUP(B67,'Questions and scores'!$G$6:$AH$104,MATCH($B$4,'Questions and scores'!$G$3:$AZ$3,0)+1,FALSE)</f>
        <v>0</v>
      </c>
      <c r="N67" s="3">
        <f>VLOOKUP(B67,'Questions and scores'!$G$6:$AH$104,MATCH($B$4,'Questions and scores'!$G$3:$AZ$3,0)+2,FALSE)</f>
        <v>0</v>
      </c>
    </row>
    <row r="68" spans="2:14" x14ac:dyDescent="0.25">
      <c r="B68" s="3">
        <f>+'Questions and scores'!G65</f>
        <v>60</v>
      </c>
      <c r="C68" s="7" t="str">
        <f>IF('Questions and scores'!I65="","",'Questions and scores'!I65)</f>
        <v/>
      </c>
      <c r="D68" s="11" t="str">
        <f>IF('Questions and scores'!H65="","",'Questions and scores'!H65)</f>
        <v/>
      </c>
      <c r="E68" s="44" t="str">
        <f>+IF(
                 AND(
                              VLOOKUP(B67,'Questions and scores'!$G$6:$AH$104,4,FALSE)=VLOOKUP(B68,'Questions and scores'!$G$6:$AH$104,4,FALSE),
                              VLOOKUP(B68,'Questions and scores'!$G$6:$AH$104,4,FALSE)&lt;&gt;0,
                              OR(F67="Yes",E67="Skip")
                 ),"Skip",""
)</f>
        <v/>
      </c>
      <c r="F68" s="25"/>
      <c r="L68" s="3">
        <f>VLOOKUP(B68,'Questions and scores'!$G$6:$AH$104,MATCH($B$4,'Questions and scores'!$G$3:$AZ$3,0),FALSE)</f>
        <v>0</v>
      </c>
      <c r="M68" s="3">
        <f>VLOOKUP(B68,'Questions and scores'!$G$6:$AH$104,MATCH($B$4,'Questions and scores'!$G$3:$AZ$3,0)+1,FALSE)</f>
        <v>0</v>
      </c>
      <c r="N68" s="3">
        <f>VLOOKUP(B68,'Questions and scores'!$G$6:$AH$104,MATCH($B$4,'Questions and scores'!$G$3:$AZ$3,0)+2,FALSE)</f>
        <v>0</v>
      </c>
    </row>
    <row r="69" spans="2:14" x14ac:dyDescent="0.25">
      <c r="B69" s="3">
        <f>+'Questions and scores'!G66</f>
        <v>61</v>
      </c>
      <c r="C69" s="7" t="str">
        <f>IF('Questions and scores'!I66="","",'Questions and scores'!I66)</f>
        <v/>
      </c>
      <c r="D69" s="11" t="str">
        <f>IF('Questions and scores'!H66="","",'Questions and scores'!H66)</f>
        <v/>
      </c>
      <c r="E69" s="44" t="str">
        <f>+IF(
                 AND(
                              VLOOKUP(B68,'Questions and scores'!$G$6:$AH$104,4,FALSE)=VLOOKUP(B69,'Questions and scores'!$G$6:$AH$104,4,FALSE),
                              VLOOKUP(B69,'Questions and scores'!$G$6:$AH$104,4,FALSE)&lt;&gt;0,
                              OR(F68="Yes",E68="Skip")
                 ),"Skip",""
)</f>
        <v/>
      </c>
      <c r="F69" s="25"/>
      <c r="L69" s="3">
        <f>VLOOKUP(B69,'Questions and scores'!$G$6:$AH$104,MATCH($B$4,'Questions and scores'!$G$3:$AZ$3,0),FALSE)</f>
        <v>0</v>
      </c>
      <c r="M69" s="3">
        <f>VLOOKUP(B69,'Questions and scores'!$G$6:$AH$104,MATCH($B$4,'Questions and scores'!$G$3:$AZ$3,0)+1,FALSE)</f>
        <v>0</v>
      </c>
      <c r="N69" s="3">
        <f>VLOOKUP(B69,'Questions and scores'!$G$6:$AH$104,MATCH($B$4,'Questions and scores'!$G$3:$AZ$3,0)+2,FALSE)</f>
        <v>0</v>
      </c>
    </row>
    <row r="70" spans="2:14" x14ac:dyDescent="0.25">
      <c r="B70" s="3">
        <f>+'Questions and scores'!G67</f>
        <v>62</v>
      </c>
      <c r="C70" s="7" t="str">
        <f>IF('Questions and scores'!I67="","",'Questions and scores'!I67)</f>
        <v/>
      </c>
      <c r="D70" s="11" t="str">
        <f>IF('Questions and scores'!H67="","",'Questions and scores'!H67)</f>
        <v/>
      </c>
      <c r="E70" s="44" t="str">
        <f>+IF(
                 AND(
                              VLOOKUP(B69,'Questions and scores'!$G$6:$AH$104,4,FALSE)=VLOOKUP(B70,'Questions and scores'!$G$6:$AH$104,4,FALSE),
                              VLOOKUP(B70,'Questions and scores'!$G$6:$AH$104,4,FALSE)&lt;&gt;0,
                              OR(F69="Yes",E69="Skip")
                 ),"Skip",""
)</f>
        <v/>
      </c>
      <c r="F70" s="25"/>
      <c r="L70" s="3">
        <f>VLOOKUP(B70,'Questions and scores'!$G$6:$AH$104,MATCH($B$4,'Questions and scores'!$G$3:$AZ$3,0),FALSE)</f>
        <v>0</v>
      </c>
      <c r="M70" s="3">
        <f>VLOOKUP(B70,'Questions and scores'!$G$6:$AH$104,MATCH($B$4,'Questions and scores'!$G$3:$AZ$3,0)+1,FALSE)</f>
        <v>0</v>
      </c>
      <c r="N70" s="3">
        <f>VLOOKUP(B70,'Questions and scores'!$G$6:$AH$104,MATCH($B$4,'Questions and scores'!$G$3:$AZ$3,0)+2,FALSE)</f>
        <v>0</v>
      </c>
    </row>
    <row r="71" spans="2:14" x14ac:dyDescent="0.25">
      <c r="B71" s="3">
        <f>+'Questions and scores'!G68</f>
        <v>63</v>
      </c>
      <c r="C71" s="7" t="str">
        <f>IF('Questions and scores'!I68="","",'Questions and scores'!I68)</f>
        <v/>
      </c>
      <c r="D71" s="11" t="str">
        <f>IF('Questions and scores'!H68="","",'Questions and scores'!H68)</f>
        <v/>
      </c>
      <c r="E71" s="44" t="str">
        <f>+IF(
                 AND(
                              VLOOKUP(B70,'Questions and scores'!$G$6:$AH$104,4,FALSE)=VLOOKUP(B71,'Questions and scores'!$G$6:$AH$104,4,FALSE),
                              VLOOKUP(B71,'Questions and scores'!$G$6:$AH$104,4,FALSE)&lt;&gt;0,
                              OR(F70="Yes",E70="Skip")
                 ),"Skip",""
)</f>
        <v/>
      </c>
      <c r="F71" s="25"/>
      <c r="L71" s="3">
        <f>VLOOKUP(B71,'Questions and scores'!$G$6:$AH$104,MATCH($B$4,'Questions and scores'!$G$3:$AZ$3,0),FALSE)</f>
        <v>0</v>
      </c>
      <c r="M71" s="3">
        <f>VLOOKUP(B71,'Questions and scores'!$G$6:$AH$104,MATCH($B$4,'Questions and scores'!$G$3:$AZ$3,0)+1,FALSE)</f>
        <v>0</v>
      </c>
      <c r="N71" s="3">
        <f>VLOOKUP(B71,'Questions and scores'!$G$6:$AH$104,MATCH($B$4,'Questions and scores'!$G$3:$AZ$3,0)+2,FALSE)</f>
        <v>0</v>
      </c>
    </row>
    <row r="72" spans="2:14" x14ac:dyDescent="0.25">
      <c r="B72" s="3">
        <f>+'Questions and scores'!G69</f>
        <v>64</v>
      </c>
      <c r="C72" s="7" t="str">
        <f>IF('Questions and scores'!I69="","",'Questions and scores'!I69)</f>
        <v/>
      </c>
      <c r="D72" s="11" t="str">
        <f>IF('Questions and scores'!H69="","",'Questions and scores'!H69)</f>
        <v/>
      </c>
      <c r="E72" s="44" t="str">
        <f>+IF(
                 AND(
                              VLOOKUP(B71,'Questions and scores'!$G$6:$AH$104,4,FALSE)=VLOOKUP(B72,'Questions and scores'!$G$6:$AH$104,4,FALSE),
                              VLOOKUP(B72,'Questions and scores'!$G$6:$AH$104,4,FALSE)&lt;&gt;0,
                              OR(F71="Yes",E71="Skip")
                 ),"Skip",""
)</f>
        <v/>
      </c>
      <c r="F72" s="25"/>
      <c r="L72" s="3">
        <f>VLOOKUP(B72,'Questions and scores'!$G$6:$AH$104,MATCH($B$4,'Questions and scores'!$G$3:$AZ$3,0),FALSE)</f>
        <v>0</v>
      </c>
      <c r="M72" s="3">
        <f>VLOOKUP(B72,'Questions and scores'!$G$6:$AH$104,MATCH($B$4,'Questions and scores'!$G$3:$AZ$3,0)+1,FALSE)</f>
        <v>0</v>
      </c>
      <c r="N72" s="3">
        <f>VLOOKUP(B72,'Questions and scores'!$G$6:$AH$104,MATCH($B$4,'Questions and scores'!$G$3:$AZ$3,0)+2,FALSE)</f>
        <v>0</v>
      </c>
    </row>
    <row r="73" spans="2:14" x14ac:dyDescent="0.25">
      <c r="B73" s="3">
        <f>+'Questions and scores'!G70</f>
        <v>65</v>
      </c>
      <c r="C73" s="7" t="str">
        <f>IF('Questions and scores'!I70="","",'Questions and scores'!I70)</f>
        <v/>
      </c>
      <c r="D73" s="11" t="str">
        <f>IF('Questions and scores'!H70="","",'Questions and scores'!H70)</f>
        <v/>
      </c>
      <c r="E73" s="44" t="str">
        <f>+IF(
                 AND(
                              VLOOKUP(B72,'Questions and scores'!$G$6:$AH$104,4,FALSE)=VLOOKUP(B73,'Questions and scores'!$G$6:$AH$104,4,FALSE),
                              VLOOKUP(B73,'Questions and scores'!$G$6:$AH$104,4,FALSE)&lt;&gt;0,
                              OR(F72="Yes",E72="Skip")
                 ),"Skip",""
)</f>
        <v/>
      </c>
      <c r="F73" s="25"/>
      <c r="L73" s="3">
        <f>VLOOKUP(B73,'Questions and scores'!$G$6:$AH$104,MATCH($B$4,'Questions and scores'!$G$3:$AZ$3,0),FALSE)</f>
        <v>0</v>
      </c>
      <c r="M73" s="3">
        <f>VLOOKUP(B73,'Questions and scores'!$G$6:$AH$104,MATCH($B$4,'Questions and scores'!$G$3:$AZ$3,0)+1,FALSE)</f>
        <v>0</v>
      </c>
      <c r="N73" s="3">
        <f>VLOOKUP(B73,'Questions and scores'!$G$6:$AH$104,MATCH($B$4,'Questions and scores'!$G$3:$AZ$3,0)+2,FALSE)</f>
        <v>0</v>
      </c>
    </row>
    <row r="74" spans="2:14" x14ac:dyDescent="0.25">
      <c r="B74" s="3">
        <f>+'Questions and scores'!G71</f>
        <v>66</v>
      </c>
      <c r="C74" s="7" t="str">
        <f>IF('Questions and scores'!I71="","",'Questions and scores'!I71)</f>
        <v/>
      </c>
      <c r="D74" s="11" t="str">
        <f>IF('Questions and scores'!H71="","",'Questions and scores'!H71)</f>
        <v/>
      </c>
      <c r="E74" s="44" t="str">
        <f>+IF(
                 AND(
                              VLOOKUP(B73,'Questions and scores'!$G$6:$AH$104,4,FALSE)=VLOOKUP(B74,'Questions and scores'!$G$6:$AH$104,4,FALSE),
                              VLOOKUP(B74,'Questions and scores'!$G$6:$AH$104,4,FALSE)&lt;&gt;0,
                              OR(F73="Yes",E73="Skip")
                 ),"Skip",""
)</f>
        <v/>
      </c>
      <c r="F74" s="25"/>
      <c r="L74" s="3">
        <f>VLOOKUP(B74,'Questions and scores'!$G$6:$AH$104,MATCH($B$4,'Questions and scores'!$G$3:$AZ$3,0),FALSE)</f>
        <v>0</v>
      </c>
      <c r="M74" s="3">
        <f>VLOOKUP(B74,'Questions and scores'!$G$6:$AH$104,MATCH($B$4,'Questions and scores'!$G$3:$AZ$3,0)+1,FALSE)</f>
        <v>0</v>
      </c>
      <c r="N74" s="3">
        <f>VLOOKUP(B74,'Questions and scores'!$G$6:$AH$104,MATCH($B$4,'Questions and scores'!$G$3:$AZ$3,0)+2,FALSE)</f>
        <v>0</v>
      </c>
    </row>
    <row r="75" spans="2:14" x14ac:dyDescent="0.25">
      <c r="B75" s="3">
        <f>+'Questions and scores'!G72</f>
        <v>67</v>
      </c>
      <c r="C75" s="7" t="str">
        <f>IF('Questions and scores'!I72="","",'Questions and scores'!I72)</f>
        <v/>
      </c>
      <c r="D75" s="11" t="str">
        <f>IF('Questions and scores'!H72="","",'Questions and scores'!H72)</f>
        <v/>
      </c>
      <c r="E75" s="44" t="str">
        <f>+IF(
                 AND(
                              VLOOKUP(B74,'Questions and scores'!$G$6:$AH$104,4,FALSE)=VLOOKUP(B75,'Questions and scores'!$G$6:$AH$104,4,FALSE),
                              VLOOKUP(B75,'Questions and scores'!$G$6:$AH$104,4,FALSE)&lt;&gt;0,
                              OR(F74="Yes",E74="Skip")
                 ),"Skip",""
)</f>
        <v/>
      </c>
      <c r="F75" s="25"/>
      <c r="L75" s="3">
        <f>VLOOKUP(B75,'Questions and scores'!$G$6:$AH$104,MATCH($B$4,'Questions and scores'!$G$3:$AZ$3,0),FALSE)</f>
        <v>0</v>
      </c>
      <c r="M75" s="3">
        <f>VLOOKUP(B75,'Questions and scores'!$G$6:$AH$104,MATCH($B$4,'Questions and scores'!$G$3:$AZ$3,0)+1,FALSE)</f>
        <v>0</v>
      </c>
      <c r="N75" s="3">
        <f>VLOOKUP(B75,'Questions and scores'!$G$6:$AH$104,MATCH($B$4,'Questions and scores'!$G$3:$AZ$3,0)+2,FALSE)</f>
        <v>0</v>
      </c>
    </row>
    <row r="76" spans="2:14" x14ac:dyDescent="0.25">
      <c r="B76" s="3">
        <f>+'Questions and scores'!G73</f>
        <v>68</v>
      </c>
      <c r="C76" s="7" t="str">
        <f>IF('Questions and scores'!I73="","",'Questions and scores'!I73)</f>
        <v/>
      </c>
      <c r="D76" s="11" t="str">
        <f>IF('Questions and scores'!H73="","",'Questions and scores'!H73)</f>
        <v/>
      </c>
      <c r="E76" s="44" t="str">
        <f>+IF(
                 AND(
                              VLOOKUP(B75,'Questions and scores'!$G$6:$AH$104,4,FALSE)=VLOOKUP(B76,'Questions and scores'!$G$6:$AH$104,4,FALSE),
                              VLOOKUP(B76,'Questions and scores'!$G$6:$AH$104,4,FALSE)&lt;&gt;0,
                              OR(F75="Yes",E75="Skip")
                 ),"Skip",""
)</f>
        <v/>
      </c>
      <c r="F76" s="25"/>
      <c r="L76" s="3">
        <f>VLOOKUP(B76,'Questions and scores'!$G$6:$AH$104,MATCH($B$4,'Questions and scores'!$G$3:$AZ$3,0),FALSE)</f>
        <v>0</v>
      </c>
      <c r="M76" s="3">
        <f>VLOOKUP(B76,'Questions and scores'!$G$6:$AH$104,MATCH($B$4,'Questions and scores'!$G$3:$AZ$3,0)+1,FALSE)</f>
        <v>0</v>
      </c>
      <c r="N76" s="3">
        <f>VLOOKUP(B76,'Questions and scores'!$G$6:$AH$104,MATCH($B$4,'Questions and scores'!$G$3:$AZ$3,0)+2,FALSE)</f>
        <v>0</v>
      </c>
    </row>
    <row r="77" spans="2:14" x14ac:dyDescent="0.25">
      <c r="B77" s="3">
        <f>+'Questions and scores'!G74</f>
        <v>69</v>
      </c>
      <c r="C77" s="7" t="str">
        <f>IF('Questions and scores'!I74="","",'Questions and scores'!I74)</f>
        <v/>
      </c>
      <c r="D77" s="11" t="str">
        <f>IF('Questions and scores'!H74="","",'Questions and scores'!H74)</f>
        <v/>
      </c>
      <c r="E77" s="44" t="str">
        <f>+IF(
                 AND(
                              VLOOKUP(B76,'Questions and scores'!$G$6:$AH$104,4,FALSE)=VLOOKUP(B77,'Questions and scores'!$G$6:$AH$104,4,FALSE),
                              VLOOKUP(B77,'Questions and scores'!$G$6:$AH$104,4,FALSE)&lt;&gt;0,
                              OR(F76="Yes",E76="Skip")
                 ),"Skip",""
)</f>
        <v/>
      </c>
      <c r="F77" s="25"/>
      <c r="L77" s="3">
        <f>VLOOKUP(B77,'Questions and scores'!$G$6:$AH$104,MATCH($B$4,'Questions and scores'!$G$3:$AZ$3,0),FALSE)</f>
        <v>0</v>
      </c>
      <c r="M77" s="3">
        <f>VLOOKUP(B77,'Questions and scores'!$G$6:$AH$104,MATCH($B$4,'Questions and scores'!$G$3:$AZ$3,0)+1,FALSE)</f>
        <v>0</v>
      </c>
      <c r="N77" s="3">
        <f>VLOOKUP(B77,'Questions and scores'!$G$6:$AH$104,MATCH($B$4,'Questions and scores'!$G$3:$AZ$3,0)+2,FALSE)</f>
        <v>0</v>
      </c>
    </row>
    <row r="78" spans="2:14" x14ac:dyDescent="0.25">
      <c r="B78" s="3">
        <f>+'Questions and scores'!G75</f>
        <v>70</v>
      </c>
      <c r="C78" s="7" t="str">
        <f>IF('Questions and scores'!I75="","",'Questions and scores'!I75)</f>
        <v/>
      </c>
      <c r="D78" s="11" t="str">
        <f>IF('Questions and scores'!H75="","",'Questions and scores'!H75)</f>
        <v/>
      </c>
      <c r="E78" s="44" t="str">
        <f>+IF(
                 AND(
                              VLOOKUP(B77,'Questions and scores'!$G$6:$AH$104,4,FALSE)=VLOOKUP(B78,'Questions and scores'!$G$6:$AH$104,4,FALSE),
                              VLOOKUP(B78,'Questions and scores'!$G$6:$AH$104,4,FALSE)&lt;&gt;0,
                              OR(F77="Yes",E77="Skip")
                 ),"Skip",""
)</f>
        <v/>
      </c>
      <c r="F78" s="25"/>
      <c r="L78" s="3">
        <f>VLOOKUP(B78,'Questions and scores'!$G$6:$AH$104,MATCH($B$4,'Questions and scores'!$G$3:$AZ$3,0),FALSE)</f>
        <v>0</v>
      </c>
      <c r="M78" s="3">
        <f>VLOOKUP(B78,'Questions and scores'!$G$6:$AH$104,MATCH($B$4,'Questions and scores'!$G$3:$AZ$3,0)+1,FALSE)</f>
        <v>0</v>
      </c>
      <c r="N78" s="3">
        <f>VLOOKUP(B78,'Questions and scores'!$G$6:$AH$104,MATCH($B$4,'Questions and scores'!$G$3:$AZ$3,0)+2,FALSE)</f>
        <v>0</v>
      </c>
    </row>
    <row r="79" spans="2:14" x14ac:dyDescent="0.25">
      <c r="B79" s="3">
        <f>+'Questions and scores'!G76</f>
        <v>71</v>
      </c>
      <c r="C79" s="7" t="str">
        <f>IF('Questions and scores'!I76="","",'Questions and scores'!I76)</f>
        <v/>
      </c>
      <c r="D79" s="11" t="str">
        <f>IF('Questions and scores'!H76="","",'Questions and scores'!H76)</f>
        <v/>
      </c>
      <c r="E79" s="44" t="str">
        <f>+IF(
                 AND(
                              VLOOKUP(B78,'Questions and scores'!$G$6:$AH$104,4,FALSE)=VLOOKUP(B79,'Questions and scores'!$G$6:$AH$104,4,FALSE),
                              VLOOKUP(B79,'Questions and scores'!$G$6:$AH$104,4,FALSE)&lt;&gt;0,
                              OR(F78="Yes",E78="Skip")
                 ),"Skip",""
)</f>
        <v/>
      </c>
      <c r="F79" s="25"/>
      <c r="L79" s="3">
        <f>VLOOKUP(B79,'Questions and scores'!$G$6:$AH$104,MATCH($B$4,'Questions and scores'!$G$3:$AZ$3,0),FALSE)</f>
        <v>0</v>
      </c>
      <c r="M79" s="3">
        <f>VLOOKUP(B79,'Questions and scores'!$G$6:$AH$104,MATCH($B$4,'Questions and scores'!$G$3:$AZ$3,0)+1,FALSE)</f>
        <v>0</v>
      </c>
      <c r="N79" s="3">
        <f>VLOOKUP(B79,'Questions and scores'!$G$6:$AH$104,MATCH($B$4,'Questions and scores'!$G$3:$AZ$3,0)+2,FALSE)</f>
        <v>0</v>
      </c>
    </row>
    <row r="80" spans="2:14" x14ac:dyDescent="0.25">
      <c r="B80" s="3">
        <f>+'Questions and scores'!G77</f>
        <v>72</v>
      </c>
      <c r="C80" s="7" t="str">
        <f>IF('Questions and scores'!I77="","",'Questions and scores'!I77)</f>
        <v/>
      </c>
      <c r="D80" s="11" t="str">
        <f>IF('Questions and scores'!H77="","",'Questions and scores'!H77)</f>
        <v/>
      </c>
      <c r="E80" s="44" t="str">
        <f>+IF(
                 AND(
                              VLOOKUP(B79,'Questions and scores'!$G$6:$AH$104,4,FALSE)=VLOOKUP(B80,'Questions and scores'!$G$6:$AH$104,4,FALSE),
                              VLOOKUP(B80,'Questions and scores'!$G$6:$AH$104,4,FALSE)&lt;&gt;0,
                              OR(F79="Yes",E79="Skip")
                 ),"Skip",""
)</f>
        <v/>
      </c>
      <c r="F80" s="25"/>
      <c r="L80" s="3">
        <f>VLOOKUP(B80,'Questions and scores'!$G$6:$AH$104,MATCH($B$4,'Questions and scores'!$G$3:$AZ$3,0),FALSE)</f>
        <v>0</v>
      </c>
      <c r="M80" s="3">
        <f>VLOOKUP(B80,'Questions and scores'!$G$6:$AH$104,MATCH($B$4,'Questions and scores'!$G$3:$AZ$3,0)+1,FALSE)</f>
        <v>0</v>
      </c>
      <c r="N80" s="3">
        <f>VLOOKUP(B80,'Questions and scores'!$G$6:$AH$104,MATCH($B$4,'Questions and scores'!$G$3:$AZ$3,0)+2,FALSE)</f>
        <v>0</v>
      </c>
    </row>
    <row r="81" spans="2:14" x14ac:dyDescent="0.25">
      <c r="B81" s="3">
        <f>+'Questions and scores'!G78</f>
        <v>73</v>
      </c>
      <c r="C81" s="7" t="str">
        <f>IF('Questions and scores'!I78="","",'Questions and scores'!I78)</f>
        <v/>
      </c>
      <c r="D81" s="11" t="str">
        <f>IF('Questions and scores'!H78="","",'Questions and scores'!H78)</f>
        <v/>
      </c>
      <c r="E81" s="44" t="str">
        <f>+IF(
                 AND(
                              VLOOKUP(B80,'Questions and scores'!$G$6:$AH$104,4,FALSE)=VLOOKUP(B81,'Questions and scores'!$G$6:$AH$104,4,FALSE),
                              VLOOKUP(B81,'Questions and scores'!$G$6:$AH$104,4,FALSE)&lt;&gt;0,
                              OR(F80="Yes",E80="Skip")
                 ),"Skip",""
)</f>
        <v/>
      </c>
      <c r="F81" s="25"/>
      <c r="L81" s="3">
        <f>VLOOKUP(B81,'Questions and scores'!$G$6:$AH$104,MATCH($B$4,'Questions and scores'!$G$3:$AZ$3,0),FALSE)</f>
        <v>0</v>
      </c>
      <c r="M81" s="3">
        <f>VLOOKUP(B81,'Questions and scores'!$G$6:$AH$104,MATCH($B$4,'Questions and scores'!$G$3:$AZ$3,0)+1,FALSE)</f>
        <v>0</v>
      </c>
      <c r="N81" s="3">
        <f>VLOOKUP(B81,'Questions and scores'!$G$6:$AH$104,MATCH($B$4,'Questions and scores'!$G$3:$AZ$3,0)+2,FALSE)</f>
        <v>0</v>
      </c>
    </row>
    <row r="82" spans="2:14" x14ac:dyDescent="0.25">
      <c r="B82" s="3">
        <f>+'Questions and scores'!G79</f>
        <v>74</v>
      </c>
      <c r="C82" s="7" t="str">
        <f>IF('Questions and scores'!I79="","",'Questions and scores'!I79)</f>
        <v/>
      </c>
      <c r="D82" s="11" t="str">
        <f>IF('Questions and scores'!H79="","",'Questions and scores'!H79)</f>
        <v/>
      </c>
      <c r="E82" s="44" t="str">
        <f>+IF(
                 AND(
                              VLOOKUP(B81,'Questions and scores'!$G$6:$AH$104,4,FALSE)=VLOOKUP(B82,'Questions and scores'!$G$6:$AH$104,4,FALSE),
                              VLOOKUP(B82,'Questions and scores'!$G$6:$AH$104,4,FALSE)&lt;&gt;0,
                              OR(F81="Yes",E81="Skip")
                 ),"Skip",""
)</f>
        <v/>
      </c>
      <c r="F82" s="25"/>
      <c r="L82" s="3">
        <f>VLOOKUP(B82,'Questions and scores'!$G$6:$AH$104,MATCH($B$4,'Questions and scores'!$G$3:$AZ$3,0),FALSE)</f>
        <v>0</v>
      </c>
      <c r="M82" s="3">
        <f>VLOOKUP(B82,'Questions and scores'!$G$6:$AH$104,MATCH($B$4,'Questions and scores'!$G$3:$AZ$3,0)+1,FALSE)</f>
        <v>0</v>
      </c>
      <c r="N82" s="3">
        <f>VLOOKUP(B82,'Questions and scores'!$G$6:$AH$104,MATCH($B$4,'Questions and scores'!$G$3:$AZ$3,0)+2,FALSE)</f>
        <v>0</v>
      </c>
    </row>
    <row r="83" spans="2:14" x14ac:dyDescent="0.25">
      <c r="B83" s="3">
        <f>+'Questions and scores'!G80</f>
        <v>75</v>
      </c>
      <c r="C83" s="7" t="str">
        <f>IF('Questions and scores'!I80="","",'Questions and scores'!I80)</f>
        <v/>
      </c>
      <c r="D83" s="11" t="str">
        <f>IF('Questions and scores'!H80="","",'Questions and scores'!H80)</f>
        <v/>
      </c>
      <c r="E83" s="44" t="str">
        <f>+IF(
                 AND(
                              VLOOKUP(B82,'Questions and scores'!$G$6:$AH$104,4,FALSE)=VLOOKUP(B83,'Questions and scores'!$G$6:$AH$104,4,FALSE),
                              VLOOKUP(B83,'Questions and scores'!$G$6:$AH$104,4,FALSE)&lt;&gt;0,
                              OR(F82="Yes",E82="Skip")
                 ),"Skip",""
)</f>
        <v/>
      </c>
      <c r="F83" s="25"/>
      <c r="L83" s="3">
        <f>VLOOKUP(B83,'Questions and scores'!$G$6:$AH$104,MATCH($B$4,'Questions and scores'!$G$3:$AZ$3,0),FALSE)</f>
        <v>0</v>
      </c>
      <c r="M83" s="3">
        <f>VLOOKUP(B83,'Questions and scores'!$G$6:$AH$104,MATCH($B$4,'Questions and scores'!$G$3:$AZ$3,0)+1,FALSE)</f>
        <v>0</v>
      </c>
      <c r="N83" s="3">
        <f>VLOOKUP(B83,'Questions and scores'!$G$6:$AH$104,MATCH($B$4,'Questions and scores'!$G$3:$AZ$3,0)+2,FALSE)</f>
        <v>0</v>
      </c>
    </row>
    <row r="84" spans="2:14" x14ac:dyDescent="0.25">
      <c r="B84" s="3">
        <f>+'Questions and scores'!G81</f>
        <v>76</v>
      </c>
      <c r="C84" s="7" t="str">
        <f>IF('Questions and scores'!I81="","",'Questions and scores'!I81)</f>
        <v/>
      </c>
      <c r="D84" s="11" t="str">
        <f>IF('Questions and scores'!H81="","",'Questions and scores'!H81)</f>
        <v/>
      </c>
      <c r="E84" s="44" t="str">
        <f>+IF(
                 AND(
                              VLOOKUP(B83,'Questions and scores'!$G$6:$AH$104,4,FALSE)=VLOOKUP(B84,'Questions and scores'!$G$6:$AH$104,4,FALSE),
                              VLOOKUP(B84,'Questions and scores'!$G$6:$AH$104,4,FALSE)&lt;&gt;0,
                              OR(F83="Yes",E83="Skip")
                 ),"Skip",""
)</f>
        <v/>
      </c>
      <c r="F84" s="25"/>
      <c r="L84" s="3">
        <f>VLOOKUP(B84,'Questions and scores'!$G$6:$AH$104,MATCH($B$4,'Questions and scores'!$G$3:$AZ$3,0),FALSE)</f>
        <v>0</v>
      </c>
      <c r="M84" s="3">
        <f>VLOOKUP(B84,'Questions and scores'!$G$6:$AH$104,MATCH($B$4,'Questions and scores'!$G$3:$AZ$3,0)+1,FALSE)</f>
        <v>0</v>
      </c>
      <c r="N84" s="3">
        <f>VLOOKUP(B84,'Questions and scores'!$G$6:$AH$104,MATCH($B$4,'Questions and scores'!$G$3:$AZ$3,0)+2,FALSE)</f>
        <v>0</v>
      </c>
    </row>
    <row r="85" spans="2:14" x14ac:dyDescent="0.25">
      <c r="B85" s="3">
        <f>+'Questions and scores'!G82</f>
        <v>77</v>
      </c>
      <c r="C85" s="7" t="str">
        <f>IF('Questions and scores'!I82="","",'Questions and scores'!I82)</f>
        <v/>
      </c>
      <c r="D85" s="11" t="str">
        <f>IF('Questions and scores'!H82="","",'Questions and scores'!H82)</f>
        <v/>
      </c>
      <c r="E85" s="44" t="str">
        <f>+IF(
                 AND(
                              VLOOKUP(B84,'Questions and scores'!$G$6:$AH$104,4,FALSE)=VLOOKUP(B85,'Questions and scores'!$G$6:$AH$104,4,FALSE),
                              VLOOKUP(B85,'Questions and scores'!$G$6:$AH$104,4,FALSE)&lt;&gt;0,
                              OR(F84="Yes",E84="Skip")
                 ),"Skip",""
)</f>
        <v/>
      </c>
      <c r="F85" s="25"/>
      <c r="L85" s="3">
        <f>VLOOKUP(B85,'Questions and scores'!$G$6:$AH$104,MATCH($B$4,'Questions and scores'!$G$3:$AZ$3,0),FALSE)</f>
        <v>0</v>
      </c>
      <c r="M85" s="3">
        <f>VLOOKUP(B85,'Questions and scores'!$G$6:$AH$104,MATCH($B$4,'Questions and scores'!$G$3:$AZ$3,0)+1,FALSE)</f>
        <v>0</v>
      </c>
      <c r="N85" s="3">
        <f>VLOOKUP(B85,'Questions and scores'!$G$6:$AH$104,MATCH($B$4,'Questions and scores'!$G$3:$AZ$3,0)+2,FALSE)</f>
        <v>0</v>
      </c>
    </row>
    <row r="86" spans="2:14" x14ac:dyDescent="0.25">
      <c r="B86" s="3">
        <f>+'Questions and scores'!G83</f>
        <v>78</v>
      </c>
      <c r="C86" s="7" t="str">
        <f>IF('Questions and scores'!I83="","",'Questions and scores'!I83)</f>
        <v/>
      </c>
      <c r="D86" s="11" t="str">
        <f>IF('Questions and scores'!H83="","",'Questions and scores'!H83)</f>
        <v/>
      </c>
      <c r="E86" s="44" t="str">
        <f>+IF(
                 AND(
                              VLOOKUP(B85,'Questions and scores'!$G$6:$AH$104,4,FALSE)=VLOOKUP(B86,'Questions and scores'!$G$6:$AH$104,4,FALSE),
                              VLOOKUP(B86,'Questions and scores'!$G$6:$AH$104,4,FALSE)&lt;&gt;0,
                              OR(F85="Yes",E85="Skip")
                 ),"Skip",""
)</f>
        <v/>
      </c>
      <c r="F86" s="25"/>
      <c r="L86" s="3">
        <f>VLOOKUP(B86,'Questions and scores'!$G$6:$AH$104,MATCH($B$4,'Questions and scores'!$G$3:$AZ$3,0),FALSE)</f>
        <v>0</v>
      </c>
      <c r="M86" s="3">
        <f>VLOOKUP(B86,'Questions and scores'!$G$6:$AH$104,MATCH($B$4,'Questions and scores'!$G$3:$AZ$3,0)+1,FALSE)</f>
        <v>0</v>
      </c>
      <c r="N86" s="3">
        <f>VLOOKUP(B86,'Questions and scores'!$G$6:$AH$104,MATCH($B$4,'Questions and scores'!$G$3:$AZ$3,0)+2,FALSE)</f>
        <v>0</v>
      </c>
    </row>
    <row r="87" spans="2:14" x14ac:dyDescent="0.25">
      <c r="B87" s="3">
        <f>+'Questions and scores'!G84</f>
        <v>79</v>
      </c>
      <c r="C87" s="7" t="str">
        <f>IF('Questions and scores'!I84="","",'Questions and scores'!I84)</f>
        <v/>
      </c>
      <c r="D87" s="11" t="str">
        <f>IF('Questions and scores'!H84="","",'Questions and scores'!H84)</f>
        <v/>
      </c>
      <c r="E87" s="44" t="str">
        <f>+IF(
                 AND(
                              VLOOKUP(B86,'Questions and scores'!$G$6:$AH$104,4,FALSE)=VLOOKUP(B87,'Questions and scores'!$G$6:$AH$104,4,FALSE),
                              VLOOKUP(B87,'Questions and scores'!$G$6:$AH$104,4,FALSE)&lt;&gt;0,
                              OR(F86="Yes",E86="Skip")
                 ),"Skip",""
)</f>
        <v/>
      </c>
      <c r="F87" s="25"/>
      <c r="L87" s="3">
        <f>VLOOKUP(B87,'Questions and scores'!$G$6:$AH$104,MATCH($B$4,'Questions and scores'!$G$3:$AZ$3,0),FALSE)</f>
        <v>0</v>
      </c>
      <c r="M87" s="3">
        <f>VLOOKUP(B87,'Questions and scores'!$G$6:$AH$104,MATCH($B$4,'Questions and scores'!$G$3:$AZ$3,0)+1,FALSE)</f>
        <v>0</v>
      </c>
      <c r="N87" s="3">
        <f>VLOOKUP(B87,'Questions and scores'!$G$6:$AH$104,MATCH($B$4,'Questions and scores'!$G$3:$AZ$3,0)+2,FALSE)</f>
        <v>0</v>
      </c>
    </row>
    <row r="88" spans="2:14" x14ac:dyDescent="0.25">
      <c r="B88" s="3">
        <f>+'Questions and scores'!G85</f>
        <v>80</v>
      </c>
      <c r="C88" s="7" t="str">
        <f>IF('Questions and scores'!I85="","",'Questions and scores'!I85)</f>
        <v/>
      </c>
      <c r="D88" s="11" t="str">
        <f>IF('Questions and scores'!H85="","",'Questions and scores'!H85)</f>
        <v/>
      </c>
      <c r="E88" s="44" t="str">
        <f>+IF(
                 AND(
                              VLOOKUP(B87,'Questions and scores'!$G$6:$AH$104,4,FALSE)=VLOOKUP(B88,'Questions and scores'!$G$6:$AH$104,4,FALSE),
                              VLOOKUP(B88,'Questions and scores'!$G$6:$AH$104,4,FALSE)&lt;&gt;0,
                              OR(F87="Yes",E87="Skip")
                 ),"Skip",""
)</f>
        <v/>
      </c>
      <c r="F88" s="25"/>
      <c r="L88" s="3">
        <f>VLOOKUP(B88,'Questions and scores'!$G$6:$AH$104,MATCH($B$4,'Questions and scores'!$G$3:$AZ$3,0),FALSE)</f>
        <v>0</v>
      </c>
      <c r="M88" s="3">
        <f>VLOOKUP(B88,'Questions and scores'!$G$6:$AH$104,MATCH($B$4,'Questions and scores'!$G$3:$AZ$3,0)+1,FALSE)</f>
        <v>0</v>
      </c>
      <c r="N88" s="3">
        <f>VLOOKUP(B88,'Questions and scores'!$G$6:$AH$104,MATCH($B$4,'Questions and scores'!$G$3:$AZ$3,0)+2,FALSE)</f>
        <v>0</v>
      </c>
    </row>
    <row r="89" spans="2:14" x14ac:dyDescent="0.25">
      <c r="B89" s="3">
        <f>+'Questions and scores'!G86</f>
        <v>81</v>
      </c>
      <c r="C89" s="7" t="str">
        <f>IF('Questions and scores'!I86="","",'Questions and scores'!I86)</f>
        <v/>
      </c>
      <c r="D89" s="11" t="str">
        <f>IF('Questions and scores'!H86="","",'Questions and scores'!H86)</f>
        <v/>
      </c>
      <c r="E89" s="44" t="str">
        <f>+IF(
                 AND(
                              VLOOKUP(B88,'Questions and scores'!$G$6:$AH$104,4,FALSE)=VLOOKUP(B89,'Questions and scores'!$G$6:$AH$104,4,FALSE),
                              VLOOKUP(B89,'Questions and scores'!$G$6:$AH$104,4,FALSE)&lt;&gt;0,
                              OR(F88="Yes",E88="Skip")
                 ),"Skip",""
)</f>
        <v/>
      </c>
      <c r="F89" s="25"/>
      <c r="L89" s="3">
        <f>VLOOKUP(B89,'Questions and scores'!$G$6:$AH$104,MATCH($B$4,'Questions and scores'!$G$3:$AZ$3,0),FALSE)</f>
        <v>0</v>
      </c>
      <c r="M89" s="3">
        <f>VLOOKUP(B89,'Questions and scores'!$G$6:$AH$104,MATCH($B$4,'Questions and scores'!$G$3:$AZ$3,0)+1,FALSE)</f>
        <v>0</v>
      </c>
      <c r="N89" s="3">
        <f>VLOOKUP(B89,'Questions and scores'!$G$6:$AH$104,MATCH($B$4,'Questions and scores'!$G$3:$AZ$3,0)+2,FALSE)</f>
        <v>0</v>
      </c>
    </row>
    <row r="90" spans="2:14" x14ac:dyDescent="0.25">
      <c r="B90" s="3">
        <f>+'Questions and scores'!G87</f>
        <v>82</v>
      </c>
      <c r="C90" s="7" t="str">
        <f>IF('Questions and scores'!I87="","",'Questions and scores'!I87)</f>
        <v/>
      </c>
      <c r="D90" s="11" t="str">
        <f>IF('Questions and scores'!H87="","",'Questions and scores'!H87)</f>
        <v/>
      </c>
      <c r="E90" s="44" t="str">
        <f>+IF(
                 AND(
                              VLOOKUP(B89,'Questions and scores'!$G$6:$AH$104,4,FALSE)=VLOOKUP(B90,'Questions and scores'!$G$6:$AH$104,4,FALSE),
                              VLOOKUP(B90,'Questions and scores'!$G$6:$AH$104,4,FALSE)&lt;&gt;0,
                              OR(F89="Yes",E89="Skip")
                 ),"Skip",""
)</f>
        <v/>
      </c>
      <c r="F90" s="25"/>
      <c r="L90" s="3">
        <f>VLOOKUP(B90,'Questions and scores'!$G$6:$AH$104,MATCH($B$4,'Questions and scores'!$G$3:$AZ$3,0),FALSE)</f>
        <v>0</v>
      </c>
      <c r="M90" s="3">
        <f>VLOOKUP(B90,'Questions and scores'!$G$6:$AH$104,MATCH($B$4,'Questions and scores'!$G$3:$AZ$3,0)+1,FALSE)</f>
        <v>0</v>
      </c>
      <c r="N90" s="3">
        <f>VLOOKUP(B90,'Questions and scores'!$G$6:$AH$104,MATCH($B$4,'Questions and scores'!$G$3:$AZ$3,0)+2,FALSE)</f>
        <v>0</v>
      </c>
    </row>
    <row r="91" spans="2:14" x14ac:dyDescent="0.25">
      <c r="B91" s="3">
        <f>+'Questions and scores'!G88</f>
        <v>83</v>
      </c>
      <c r="C91" s="7" t="str">
        <f>IF('Questions and scores'!I88="","",'Questions and scores'!I88)</f>
        <v/>
      </c>
      <c r="D91" s="11" t="str">
        <f>IF('Questions and scores'!H88="","",'Questions and scores'!H88)</f>
        <v/>
      </c>
      <c r="E91" s="44" t="str">
        <f>+IF(
                 AND(
                              VLOOKUP(B90,'Questions and scores'!$G$6:$AH$104,4,FALSE)=VLOOKUP(B91,'Questions and scores'!$G$6:$AH$104,4,FALSE),
                              VLOOKUP(B91,'Questions and scores'!$G$6:$AH$104,4,FALSE)&lt;&gt;0,
                              OR(F90="Yes",E90="Skip")
                 ),"Skip",""
)</f>
        <v/>
      </c>
      <c r="F91" s="25"/>
      <c r="L91" s="3">
        <f>VLOOKUP(B91,'Questions and scores'!$G$6:$AH$104,MATCH($B$4,'Questions and scores'!$G$3:$AZ$3,0),FALSE)</f>
        <v>0</v>
      </c>
      <c r="M91" s="3">
        <f>VLOOKUP(B91,'Questions and scores'!$G$6:$AH$104,MATCH($B$4,'Questions and scores'!$G$3:$AZ$3,0)+1,FALSE)</f>
        <v>0</v>
      </c>
      <c r="N91" s="3">
        <f>VLOOKUP(B91,'Questions and scores'!$G$6:$AH$104,MATCH($B$4,'Questions and scores'!$G$3:$AZ$3,0)+2,FALSE)</f>
        <v>0</v>
      </c>
    </row>
    <row r="92" spans="2:14" x14ac:dyDescent="0.25">
      <c r="B92" s="3">
        <f>+'Questions and scores'!G89</f>
        <v>84</v>
      </c>
      <c r="C92" s="7" t="str">
        <f>IF('Questions and scores'!I89="","",'Questions and scores'!I89)</f>
        <v/>
      </c>
      <c r="D92" s="11" t="str">
        <f>IF('Questions and scores'!H89="","",'Questions and scores'!H89)</f>
        <v/>
      </c>
      <c r="E92" s="44" t="str">
        <f>+IF(
                 AND(
                              VLOOKUP(B91,'Questions and scores'!$G$6:$AH$104,4,FALSE)=VLOOKUP(B92,'Questions and scores'!$G$6:$AH$104,4,FALSE),
                              VLOOKUP(B92,'Questions and scores'!$G$6:$AH$104,4,FALSE)&lt;&gt;0,
                              OR(F91="Yes",E91="Skip")
                 ),"Skip",""
)</f>
        <v/>
      </c>
      <c r="F92" s="25"/>
      <c r="L92" s="3">
        <f>VLOOKUP(B92,'Questions and scores'!$G$6:$AH$104,MATCH($B$4,'Questions and scores'!$G$3:$AZ$3,0),FALSE)</f>
        <v>0</v>
      </c>
      <c r="M92" s="3">
        <f>VLOOKUP(B92,'Questions and scores'!$G$6:$AH$104,MATCH($B$4,'Questions and scores'!$G$3:$AZ$3,0)+1,FALSE)</f>
        <v>0</v>
      </c>
      <c r="N92" s="3">
        <f>VLOOKUP(B92,'Questions and scores'!$G$6:$AH$104,MATCH($B$4,'Questions and scores'!$G$3:$AZ$3,0)+2,FALSE)</f>
        <v>0</v>
      </c>
    </row>
    <row r="93" spans="2:14" x14ac:dyDescent="0.25">
      <c r="B93" s="3">
        <f>+'Questions and scores'!G90</f>
        <v>85</v>
      </c>
      <c r="C93" s="7" t="str">
        <f>IF('Questions and scores'!I90="","",'Questions and scores'!I90)</f>
        <v/>
      </c>
      <c r="D93" s="11" t="str">
        <f>IF('Questions and scores'!H90="","",'Questions and scores'!H90)</f>
        <v/>
      </c>
      <c r="E93" s="44" t="str">
        <f>+IF(
                 AND(
                              VLOOKUP(B92,'Questions and scores'!$G$6:$AH$104,4,FALSE)=VLOOKUP(B93,'Questions and scores'!$G$6:$AH$104,4,FALSE),
                              VLOOKUP(B93,'Questions and scores'!$G$6:$AH$104,4,FALSE)&lt;&gt;0,
                              OR(F92="Yes",E92="Skip")
                 ),"Skip",""
)</f>
        <v/>
      </c>
      <c r="F93" s="25"/>
      <c r="L93" s="3">
        <f>VLOOKUP(B93,'Questions and scores'!$G$6:$AH$104,MATCH($B$4,'Questions and scores'!$G$3:$AZ$3,0),FALSE)</f>
        <v>0</v>
      </c>
      <c r="M93" s="3">
        <f>VLOOKUP(B93,'Questions and scores'!$G$6:$AH$104,MATCH($B$4,'Questions and scores'!$G$3:$AZ$3,0)+1,FALSE)</f>
        <v>0</v>
      </c>
      <c r="N93" s="3">
        <f>VLOOKUP(B93,'Questions and scores'!$G$6:$AH$104,MATCH($B$4,'Questions and scores'!$G$3:$AZ$3,0)+2,FALSE)</f>
        <v>0</v>
      </c>
    </row>
    <row r="94" spans="2:14" x14ac:dyDescent="0.25">
      <c r="B94" s="3">
        <f>+'Questions and scores'!G91</f>
        <v>86</v>
      </c>
      <c r="C94" s="7" t="str">
        <f>IF('Questions and scores'!I91="","",'Questions and scores'!I91)</f>
        <v/>
      </c>
      <c r="D94" s="11" t="str">
        <f>IF('Questions and scores'!H91="","",'Questions and scores'!H91)</f>
        <v/>
      </c>
      <c r="E94" s="44" t="str">
        <f>+IF(
                 AND(
                              VLOOKUP(B93,'Questions and scores'!$G$6:$AH$104,4,FALSE)=VLOOKUP(B94,'Questions and scores'!$G$6:$AH$104,4,FALSE),
                              VLOOKUP(B94,'Questions and scores'!$G$6:$AH$104,4,FALSE)&lt;&gt;0,
                              OR(F93="Yes",E93="Skip")
                 ),"Skip",""
)</f>
        <v/>
      </c>
      <c r="F94" s="25"/>
      <c r="L94" s="3">
        <f>VLOOKUP(B94,'Questions and scores'!$G$6:$AH$104,MATCH($B$4,'Questions and scores'!$G$3:$AZ$3,0),FALSE)</f>
        <v>0</v>
      </c>
      <c r="M94" s="3">
        <f>VLOOKUP(B94,'Questions and scores'!$G$6:$AH$104,MATCH($B$4,'Questions and scores'!$G$3:$AZ$3,0)+1,FALSE)</f>
        <v>0</v>
      </c>
      <c r="N94" s="3">
        <f>VLOOKUP(B94,'Questions and scores'!$G$6:$AH$104,MATCH($B$4,'Questions and scores'!$G$3:$AZ$3,0)+2,FALSE)</f>
        <v>0</v>
      </c>
    </row>
    <row r="95" spans="2:14" x14ac:dyDescent="0.25">
      <c r="B95" s="3">
        <f>+'Questions and scores'!G92</f>
        <v>87</v>
      </c>
      <c r="C95" s="7" t="str">
        <f>IF('Questions and scores'!I92="","",'Questions and scores'!I92)</f>
        <v/>
      </c>
      <c r="D95" s="11" t="str">
        <f>IF('Questions and scores'!H92="","",'Questions and scores'!H92)</f>
        <v/>
      </c>
      <c r="E95" s="44" t="str">
        <f>+IF(
                 AND(
                              VLOOKUP(B94,'Questions and scores'!$G$6:$AH$104,4,FALSE)=VLOOKUP(B95,'Questions and scores'!$G$6:$AH$104,4,FALSE),
                              VLOOKUP(B95,'Questions and scores'!$G$6:$AH$104,4,FALSE)&lt;&gt;0,
                              OR(F94="Yes",E94="Skip")
                 ),"Skip",""
)</f>
        <v/>
      </c>
      <c r="F95" s="25"/>
      <c r="L95" s="3">
        <f>VLOOKUP(B95,'Questions and scores'!$G$6:$AH$104,MATCH($B$4,'Questions and scores'!$G$3:$AZ$3,0),FALSE)</f>
        <v>0</v>
      </c>
      <c r="M95" s="3">
        <f>VLOOKUP(B95,'Questions and scores'!$G$6:$AH$104,MATCH($B$4,'Questions and scores'!$G$3:$AZ$3,0)+1,FALSE)</f>
        <v>0</v>
      </c>
      <c r="N95" s="3">
        <f>VLOOKUP(B95,'Questions and scores'!$G$6:$AH$104,MATCH($B$4,'Questions and scores'!$G$3:$AZ$3,0)+2,FALSE)</f>
        <v>0</v>
      </c>
    </row>
    <row r="96" spans="2:14" x14ac:dyDescent="0.25">
      <c r="B96" s="3">
        <f>+'Questions and scores'!G93</f>
        <v>88</v>
      </c>
      <c r="C96" s="7" t="str">
        <f>IF('Questions and scores'!I93="","",'Questions and scores'!I93)</f>
        <v/>
      </c>
      <c r="D96" s="11" t="str">
        <f>IF('Questions and scores'!H93="","",'Questions and scores'!H93)</f>
        <v/>
      </c>
      <c r="E96" s="44" t="str">
        <f>+IF(
                 AND(
                              VLOOKUP(B95,'Questions and scores'!$G$6:$AH$104,4,FALSE)=VLOOKUP(B96,'Questions and scores'!$G$6:$AH$104,4,FALSE),
                              VLOOKUP(B96,'Questions and scores'!$G$6:$AH$104,4,FALSE)&lt;&gt;0,
                              OR(F95="Yes",E95="Skip")
                 ),"Skip",""
)</f>
        <v/>
      </c>
      <c r="F96" s="25"/>
      <c r="L96" s="3">
        <f>VLOOKUP(B96,'Questions and scores'!$G$6:$AH$104,MATCH($B$4,'Questions and scores'!$G$3:$AZ$3,0),FALSE)</f>
        <v>0</v>
      </c>
      <c r="M96" s="3">
        <f>VLOOKUP(B96,'Questions and scores'!$G$6:$AH$104,MATCH($B$4,'Questions and scores'!$G$3:$AZ$3,0)+1,FALSE)</f>
        <v>0</v>
      </c>
      <c r="N96" s="3">
        <f>VLOOKUP(B96,'Questions and scores'!$G$6:$AH$104,MATCH($B$4,'Questions and scores'!$G$3:$AZ$3,0)+2,FALSE)</f>
        <v>0</v>
      </c>
    </row>
    <row r="97" spans="2:14" x14ac:dyDescent="0.25">
      <c r="B97" s="3">
        <f>+'Questions and scores'!G94</f>
        <v>89</v>
      </c>
      <c r="C97" s="7" t="str">
        <f>IF('Questions and scores'!I94="","",'Questions and scores'!I94)</f>
        <v/>
      </c>
      <c r="D97" s="11" t="str">
        <f>IF('Questions and scores'!H94="","",'Questions and scores'!H94)</f>
        <v/>
      </c>
      <c r="E97" s="44" t="str">
        <f>+IF(
                 AND(
                              VLOOKUP(B96,'Questions and scores'!$G$6:$AH$104,4,FALSE)=VLOOKUP(B97,'Questions and scores'!$G$6:$AH$104,4,FALSE),
                              VLOOKUP(B97,'Questions and scores'!$G$6:$AH$104,4,FALSE)&lt;&gt;0,
                              OR(F96="Yes",E96="Skip")
                 ),"Skip",""
)</f>
        <v/>
      </c>
      <c r="F97" s="25"/>
      <c r="L97" s="3">
        <f>VLOOKUP(B97,'Questions and scores'!$G$6:$AH$104,MATCH($B$4,'Questions and scores'!$G$3:$AZ$3,0),FALSE)</f>
        <v>0</v>
      </c>
      <c r="M97" s="3">
        <f>VLOOKUP(B97,'Questions and scores'!$G$6:$AH$104,MATCH($B$4,'Questions and scores'!$G$3:$AZ$3,0)+1,FALSE)</f>
        <v>0</v>
      </c>
      <c r="N97" s="3">
        <f>VLOOKUP(B97,'Questions and scores'!$G$6:$AH$104,MATCH($B$4,'Questions and scores'!$G$3:$AZ$3,0)+2,FALSE)</f>
        <v>0</v>
      </c>
    </row>
    <row r="98" spans="2:14" x14ac:dyDescent="0.25">
      <c r="B98" s="3">
        <f>+'Questions and scores'!G95</f>
        <v>90</v>
      </c>
      <c r="C98" s="7" t="str">
        <f>IF('Questions and scores'!I95="","",'Questions and scores'!I95)</f>
        <v/>
      </c>
      <c r="D98" s="11" t="str">
        <f>IF('Questions and scores'!H95="","",'Questions and scores'!H95)</f>
        <v/>
      </c>
      <c r="E98" s="44" t="str">
        <f>+IF(
                 AND(
                              VLOOKUP(B97,'Questions and scores'!$G$6:$AH$104,4,FALSE)=VLOOKUP(B98,'Questions and scores'!$G$6:$AH$104,4,FALSE),
                              VLOOKUP(B98,'Questions and scores'!$G$6:$AH$104,4,FALSE)&lt;&gt;0,
                              OR(F97="Yes",E97="Skip")
                 ),"Skip",""
)</f>
        <v/>
      </c>
      <c r="F98" s="25"/>
      <c r="L98" s="3">
        <f>VLOOKUP(B98,'Questions and scores'!$G$6:$AH$104,MATCH($B$4,'Questions and scores'!$G$3:$AZ$3,0),FALSE)</f>
        <v>0</v>
      </c>
      <c r="M98" s="3">
        <f>VLOOKUP(B98,'Questions and scores'!$G$6:$AH$104,MATCH($B$4,'Questions and scores'!$G$3:$AZ$3,0)+1,FALSE)</f>
        <v>0</v>
      </c>
      <c r="N98" s="3">
        <f>VLOOKUP(B98,'Questions and scores'!$G$6:$AH$104,MATCH($B$4,'Questions and scores'!$G$3:$AZ$3,0)+2,FALSE)</f>
        <v>0</v>
      </c>
    </row>
    <row r="99" spans="2:14" x14ac:dyDescent="0.25">
      <c r="B99" s="3">
        <f>+'Questions and scores'!G96</f>
        <v>91</v>
      </c>
      <c r="C99" s="7" t="str">
        <f>IF('Questions and scores'!I96="","",'Questions and scores'!I96)</f>
        <v/>
      </c>
      <c r="D99" s="11" t="str">
        <f>IF('Questions and scores'!H96="","",'Questions and scores'!H96)</f>
        <v/>
      </c>
      <c r="E99" s="44" t="str">
        <f>+IF(
                 AND(
                              VLOOKUP(B98,'Questions and scores'!$G$6:$AH$104,4,FALSE)=VLOOKUP(B99,'Questions and scores'!$G$6:$AH$104,4,FALSE),
                              VLOOKUP(B99,'Questions and scores'!$G$6:$AH$104,4,FALSE)&lt;&gt;0,
                              OR(F98="Yes",E98="Skip")
                 ),"Skip",""
)</f>
        <v/>
      </c>
      <c r="F99" s="25"/>
      <c r="L99" s="3">
        <f>VLOOKUP(B99,'Questions and scores'!$G$6:$AH$104,MATCH($B$4,'Questions and scores'!$G$3:$AZ$3,0),FALSE)</f>
        <v>0</v>
      </c>
      <c r="M99" s="3">
        <f>VLOOKUP(B99,'Questions and scores'!$G$6:$AH$104,MATCH($B$4,'Questions and scores'!$G$3:$AZ$3,0)+1,FALSE)</f>
        <v>0</v>
      </c>
      <c r="N99" s="3">
        <f>VLOOKUP(B99,'Questions and scores'!$G$6:$AH$104,MATCH($B$4,'Questions and scores'!$G$3:$AZ$3,0)+2,FALSE)</f>
        <v>0</v>
      </c>
    </row>
    <row r="100" spans="2:14" x14ac:dyDescent="0.25">
      <c r="B100" s="3">
        <f>+'Questions and scores'!G97</f>
        <v>92</v>
      </c>
      <c r="C100" s="7" t="str">
        <f>IF('Questions and scores'!I97="","",'Questions and scores'!I97)</f>
        <v/>
      </c>
      <c r="D100" s="11" t="str">
        <f>IF('Questions and scores'!H97="","",'Questions and scores'!H97)</f>
        <v/>
      </c>
      <c r="E100" s="44" t="str">
        <f>+IF(
                 AND(
                              VLOOKUP(B99,'Questions and scores'!$G$6:$AH$104,4,FALSE)=VLOOKUP(B100,'Questions and scores'!$G$6:$AH$104,4,FALSE),
                              VLOOKUP(B100,'Questions and scores'!$G$6:$AH$104,4,FALSE)&lt;&gt;0,
                              OR(F99="Yes",E99="Skip")
                 ),"Skip",""
)</f>
        <v/>
      </c>
      <c r="F100" s="25"/>
      <c r="L100" s="3">
        <f>VLOOKUP(B100,'Questions and scores'!$G$6:$AH$104,MATCH($B$4,'Questions and scores'!$G$3:$AZ$3,0),FALSE)</f>
        <v>0</v>
      </c>
      <c r="M100" s="3">
        <f>VLOOKUP(B100,'Questions and scores'!$G$6:$AH$104,MATCH($B$4,'Questions and scores'!$G$3:$AZ$3,0)+1,FALSE)</f>
        <v>0</v>
      </c>
      <c r="N100" s="3">
        <f>VLOOKUP(B100,'Questions and scores'!$G$6:$AH$104,MATCH($B$4,'Questions and scores'!$G$3:$AZ$3,0)+2,FALSE)</f>
        <v>0</v>
      </c>
    </row>
    <row r="101" spans="2:14" x14ac:dyDescent="0.25">
      <c r="B101" s="3">
        <f>+'Questions and scores'!G98</f>
        <v>93</v>
      </c>
      <c r="C101" s="7" t="str">
        <f>IF('Questions and scores'!I98="","",'Questions and scores'!I98)</f>
        <v/>
      </c>
      <c r="D101" s="11" t="str">
        <f>IF('Questions and scores'!H98="","",'Questions and scores'!H98)</f>
        <v/>
      </c>
      <c r="E101" s="44" t="str">
        <f>+IF(
                 AND(
                              VLOOKUP(B100,'Questions and scores'!$G$6:$AH$104,4,FALSE)=VLOOKUP(B101,'Questions and scores'!$G$6:$AH$104,4,FALSE),
                              VLOOKUP(B101,'Questions and scores'!$G$6:$AH$104,4,FALSE)&lt;&gt;0,
                              OR(F100="Yes",E100="Skip")
                 ),"Skip",""
)</f>
        <v/>
      </c>
      <c r="F101" s="25"/>
      <c r="L101" s="3">
        <f>VLOOKUP(B101,'Questions and scores'!$G$6:$AH$104,MATCH($B$4,'Questions and scores'!$G$3:$AZ$3,0),FALSE)</f>
        <v>0</v>
      </c>
      <c r="M101" s="3">
        <f>VLOOKUP(B101,'Questions and scores'!$G$6:$AH$104,MATCH($B$4,'Questions and scores'!$G$3:$AZ$3,0)+1,FALSE)</f>
        <v>0</v>
      </c>
      <c r="N101" s="3">
        <f>VLOOKUP(B101,'Questions and scores'!$G$6:$AH$104,MATCH($B$4,'Questions and scores'!$G$3:$AZ$3,0)+2,FALSE)</f>
        <v>0</v>
      </c>
    </row>
    <row r="102" spans="2:14" x14ac:dyDescent="0.25">
      <c r="B102" s="3">
        <f>+'Questions and scores'!G99</f>
        <v>94</v>
      </c>
      <c r="C102" s="7" t="str">
        <f>IF('Questions and scores'!I99="","",'Questions and scores'!I99)</f>
        <v/>
      </c>
      <c r="D102" s="11" t="str">
        <f>IF('Questions and scores'!H99="","",'Questions and scores'!H99)</f>
        <v/>
      </c>
      <c r="E102" s="44" t="str">
        <f>+IF(
                 AND(
                              VLOOKUP(B101,'Questions and scores'!$G$6:$AH$104,4,FALSE)=VLOOKUP(B102,'Questions and scores'!$G$6:$AH$104,4,FALSE),
                              VLOOKUP(B102,'Questions and scores'!$G$6:$AH$104,4,FALSE)&lt;&gt;0,
                              OR(F101="Yes",E101="Skip")
                 ),"Skip",""
)</f>
        <v/>
      </c>
      <c r="F102" s="25"/>
      <c r="L102" s="3">
        <f>VLOOKUP(B102,'Questions and scores'!$G$6:$AH$104,MATCH($B$4,'Questions and scores'!$G$3:$AZ$3,0),FALSE)</f>
        <v>0</v>
      </c>
      <c r="M102" s="3">
        <f>VLOOKUP(B102,'Questions and scores'!$G$6:$AH$104,MATCH($B$4,'Questions and scores'!$G$3:$AZ$3,0)+1,FALSE)</f>
        <v>0</v>
      </c>
      <c r="N102" s="3">
        <f>VLOOKUP(B102,'Questions and scores'!$G$6:$AH$104,MATCH($B$4,'Questions and scores'!$G$3:$AZ$3,0)+2,FALSE)</f>
        <v>0</v>
      </c>
    </row>
    <row r="103" spans="2:14" x14ac:dyDescent="0.25">
      <c r="B103" s="3">
        <f>+'Questions and scores'!G100</f>
        <v>95</v>
      </c>
      <c r="C103" s="7" t="str">
        <f>IF('Questions and scores'!I100="","",'Questions and scores'!I100)</f>
        <v/>
      </c>
      <c r="D103" s="11" t="str">
        <f>IF('Questions and scores'!H100="","",'Questions and scores'!H100)</f>
        <v/>
      </c>
      <c r="E103" s="44" t="str">
        <f>+IF(
                 AND(
                              VLOOKUP(B102,'Questions and scores'!$G$6:$AH$104,4,FALSE)=VLOOKUP(B103,'Questions and scores'!$G$6:$AH$104,4,FALSE),
                              VLOOKUP(B103,'Questions and scores'!$G$6:$AH$104,4,FALSE)&lt;&gt;0,
                              OR(F102="Yes",E102="Skip")
                 ),"Skip",""
)</f>
        <v/>
      </c>
      <c r="F103" s="25"/>
      <c r="L103" s="3">
        <f>VLOOKUP(B103,'Questions and scores'!$G$6:$AH$104,MATCH($B$4,'Questions and scores'!$G$3:$AZ$3,0),FALSE)</f>
        <v>0</v>
      </c>
      <c r="M103" s="3">
        <f>VLOOKUP(B103,'Questions and scores'!$G$6:$AH$104,MATCH($B$4,'Questions and scores'!$G$3:$AZ$3,0)+1,FALSE)</f>
        <v>0</v>
      </c>
      <c r="N103" s="3">
        <f>VLOOKUP(B103,'Questions and scores'!$G$6:$AH$104,MATCH($B$4,'Questions and scores'!$G$3:$AZ$3,0)+2,FALSE)</f>
        <v>0</v>
      </c>
    </row>
    <row r="104" spans="2:14" x14ac:dyDescent="0.25">
      <c r="B104" s="3">
        <f>+'Questions and scores'!G101</f>
        <v>96</v>
      </c>
      <c r="C104" s="7" t="str">
        <f>IF('Questions and scores'!I101="","",'Questions and scores'!I101)</f>
        <v/>
      </c>
      <c r="D104" s="11" t="str">
        <f>IF('Questions and scores'!H101="","",'Questions and scores'!H101)</f>
        <v/>
      </c>
      <c r="E104" s="44" t="str">
        <f>+IF(
                 AND(
                              VLOOKUP(B103,'Questions and scores'!$G$6:$AH$104,4,FALSE)=VLOOKUP(B104,'Questions and scores'!$G$6:$AH$104,4,FALSE),
                              VLOOKUP(B104,'Questions and scores'!$G$6:$AH$104,4,FALSE)&lt;&gt;0,
                              OR(F103="Yes",E103="Skip")
                 ),"Skip",""
)</f>
        <v/>
      </c>
      <c r="F104" s="25"/>
      <c r="L104" s="3">
        <f>VLOOKUP(B104,'Questions and scores'!$G$6:$AH$104,MATCH($B$4,'Questions and scores'!$G$3:$AZ$3,0),FALSE)</f>
        <v>0</v>
      </c>
      <c r="M104" s="3">
        <f>VLOOKUP(B104,'Questions and scores'!$G$6:$AH$104,MATCH($B$4,'Questions and scores'!$G$3:$AZ$3,0)+1,FALSE)</f>
        <v>0</v>
      </c>
      <c r="N104" s="3">
        <f>VLOOKUP(B104,'Questions and scores'!$G$6:$AH$104,MATCH($B$4,'Questions and scores'!$G$3:$AZ$3,0)+2,FALSE)</f>
        <v>0</v>
      </c>
    </row>
    <row r="105" spans="2:14" x14ac:dyDescent="0.25">
      <c r="B105" s="3">
        <f>+'Questions and scores'!G102</f>
        <v>97</v>
      </c>
      <c r="C105" s="7" t="str">
        <f>IF('Questions and scores'!I102="","",'Questions and scores'!I102)</f>
        <v/>
      </c>
      <c r="D105" s="11" t="str">
        <f>IF('Questions and scores'!H102="","",'Questions and scores'!H102)</f>
        <v/>
      </c>
      <c r="E105" s="44" t="str">
        <f>+IF(
                 AND(
                              VLOOKUP(B104,'Questions and scores'!$G$6:$AH$104,4,FALSE)=VLOOKUP(B105,'Questions and scores'!$G$6:$AH$104,4,FALSE),
                              VLOOKUP(B105,'Questions and scores'!$G$6:$AH$104,4,FALSE)&lt;&gt;0,
                              OR(F104="Yes",E104="Skip")
                 ),"Skip",""
)</f>
        <v/>
      </c>
      <c r="F105" s="25"/>
      <c r="L105" s="3">
        <f>VLOOKUP(B105,'Questions and scores'!$G$6:$AH$104,MATCH($B$4,'Questions and scores'!$G$3:$AZ$3,0),FALSE)</f>
        <v>0</v>
      </c>
      <c r="M105" s="3">
        <f>VLOOKUP(B105,'Questions and scores'!$G$6:$AH$104,MATCH($B$4,'Questions and scores'!$G$3:$AZ$3,0)+1,FALSE)</f>
        <v>0</v>
      </c>
      <c r="N105" s="3">
        <f>VLOOKUP(B105,'Questions and scores'!$G$6:$AH$104,MATCH($B$4,'Questions and scores'!$G$3:$AZ$3,0)+2,FALSE)</f>
        <v>0</v>
      </c>
    </row>
    <row r="106" spans="2:14" x14ac:dyDescent="0.25">
      <c r="B106" s="3">
        <f>+'Questions and scores'!G103</f>
        <v>98</v>
      </c>
      <c r="C106" s="7" t="str">
        <f>IF('Questions and scores'!I103="","",'Questions and scores'!I103)</f>
        <v/>
      </c>
      <c r="D106" s="11" t="str">
        <f>IF('Questions and scores'!H103="","",'Questions and scores'!H103)</f>
        <v/>
      </c>
      <c r="E106" s="44" t="str">
        <f>+IF(
                 AND(
                              VLOOKUP(B105,'Questions and scores'!$G$6:$AH$104,4,FALSE)=VLOOKUP(B106,'Questions and scores'!$G$6:$AH$104,4,FALSE),
                              VLOOKUP(B106,'Questions and scores'!$G$6:$AH$104,4,FALSE)&lt;&gt;0,
                              OR(F105="Yes",E105="Skip")
                 ),"Skip",""
)</f>
        <v/>
      </c>
      <c r="F106" s="25"/>
      <c r="L106" s="3">
        <f>VLOOKUP(B106,'Questions and scores'!$G$6:$AH$104,MATCH($B$4,'Questions and scores'!$G$3:$AZ$3,0),FALSE)</f>
        <v>0</v>
      </c>
      <c r="M106" s="3">
        <f>VLOOKUP(B106,'Questions and scores'!$G$6:$AH$104,MATCH($B$4,'Questions and scores'!$G$3:$AZ$3,0)+1,FALSE)</f>
        <v>0</v>
      </c>
      <c r="N106" s="3">
        <f>VLOOKUP(B106,'Questions and scores'!$G$6:$AH$104,MATCH($B$4,'Questions and scores'!$G$3:$AZ$3,0)+2,FALSE)</f>
        <v>0</v>
      </c>
    </row>
    <row r="107" spans="2:14" x14ac:dyDescent="0.25">
      <c r="B107" s="3">
        <f>+'Questions and scores'!G104</f>
        <v>99</v>
      </c>
      <c r="C107" s="7" t="str">
        <f>IF('Questions and scores'!I104="","",'Questions and scores'!I104)</f>
        <v/>
      </c>
      <c r="D107" s="11" t="str">
        <f>IF('Questions and scores'!H104="","",'Questions and scores'!H104)</f>
        <v/>
      </c>
      <c r="E107" s="44" t="str">
        <f>+IF(
                 AND(
                              VLOOKUP(B106,'Questions and scores'!$G$6:$AH$104,4,FALSE)=VLOOKUP(B107,'Questions and scores'!$G$6:$AH$104,4,FALSE),
                              VLOOKUP(B107,'Questions and scores'!$G$6:$AH$104,4,FALSE)&lt;&gt;0,
                              OR(F106="Yes",E106="Skip")
                 ),"Skip",""
)</f>
        <v/>
      </c>
      <c r="F107" s="25"/>
      <c r="L107" s="3">
        <f>VLOOKUP(B107,'Questions and scores'!$G$6:$AH$104,MATCH($B$4,'Questions and scores'!$G$3:$AZ$3,0),FALSE)</f>
        <v>0</v>
      </c>
      <c r="M107" s="3">
        <f>VLOOKUP(B107,'Questions and scores'!$G$6:$AH$104,MATCH($B$4,'Questions and scores'!$G$3:$AZ$3,0)+1,FALSE)</f>
        <v>0</v>
      </c>
      <c r="N107" s="3">
        <f>VLOOKUP(B107,'Questions and scores'!$G$6:$AH$104,MATCH($B$4,'Questions and scores'!$G$3:$AZ$3,0)+2,FALSE)</f>
        <v>0</v>
      </c>
    </row>
    <row r="110" spans="2:14" x14ac:dyDescent="0.25">
      <c r="E110" s="45"/>
      <c r="K110" t="s">
        <v>101</v>
      </c>
    </row>
    <row r="111" spans="2:14" x14ac:dyDescent="0.25">
      <c r="E111" s="45"/>
      <c r="K111" s="59" t="s">
        <v>71</v>
      </c>
      <c r="L111" s="67" t="s">
        <v>92</v>
      </c>
      <c r="M111" s="68"/>
    </row>
    <row r="112" spans="2:14" ht="45" x14ac:dyDescent="0.25">
      <c r="E112" s="45"/>
      <c r="K112" s="60"/>
      <c r="L112" s="50" t="s">
        <v>94</v>
      </c>
      <c r="M112" s="49" t="s">
        <v>93</v>
      </c>
    </row>
    <row r="113" spans="6:13" x14ac:dyDescent="0.25">
      <c r="F113" s="23"/>
      <c r="K113" s="46" t="s">
        <v>5</v>
      </c>
      <c r="L113" s="47">
        <f>SUMIF($F$9:$F$107,"yes",L9:L107)</f>
        <v>195</v>
      </c>
      <c r="M113" s="48">
        <f>AVERAGEIF($F$9:$F$107,"yes",L9:L107)</f>
        <v>13.928571428571429</v>
      </c>
    </row>
    <row r="114" spans="6:13" x14ac:dyDescent="0.25">
      <c r="K114" s="46" t="s">
        <v>6</v>
      </c>
      <c r="L114" s="47">
        <f>SUMIF($F$9:$F$107,"yes",M9:M107)</f>
        <v>145</v>
      </c>
      <c r="M114" s="48">
        <f>AVERAGEIF($F$9:$F$107,"yes",M9:M107)</f>
        <v>10.357142857142858</v>
      </c>
    </row>
    <row r="115" spans="6:13" x14ac:dyDescent="0.25">
      <c r="K115" s="46" t="s">
        <v>7</v>
      </c>
      <c r="L115" s="47">
        <f>SUMIF($F$9:$F$107,"yes",N9:N107)</f>
        <v>260</v>
      </c>
      <c r="M115" s="48">
        <f>AVERAGEIF($F$9:$F$107,"yes",N9:N107)</f>
        <v>18.571428571428573</v>
      </c>
    </row>
    <row r="123" spans="6:13" x14ac:dyDescent="0.25">
      <c r="G123"/>
    </row>
    <row r="124" spans="6:13" x14ac:dyDescent="0.25">
      <c r="G124"/>
    </row>
  </sheetData>
  <dataConsolidate/>
  <mergeCells count="15">
    <mergeCell ref="K111:K112"/>
    <mergeCell ref="B3:C3"/>
    <mergeCell ref="L7:N7"/>
    <mergeCell ref="B4:C4"/>
    <mergeCell ref="B7:E7"/>
    <mergeCell ref="D8:E8"/>
    <mergeCell ref="L111:M111"/>
    <mergeCell ref="H2:I2"/>
    <mergeCell ref="H3:I3"/>
    <mergeCell ref="H4:I4"/>
    <mergeCell ref="H5:I5"/>
    <mergeCell ref="F3:G3"/>
    <mergeCell ref="F4:G4"/>
    <mergeCell ref="F5:G5"/>
    <mergeCell ref="F2:G2"/>
  </mergeCells>
  <conditionalFormatting sqref="H3:H5">
    <cfRule type="colorScale" priority="15">
      <colorScale>
        <cfvo type="min"/>
        <cfvo type="percentile" val="50"/>
        <cfvo type="max"/>
        <color rgb="FF63BE7B"/>
        <color rgb="FFFFEB84"/>
        <color rgb="FFF8696B"/>
      </colorScale>
    </cfRule>
  </conditionalFormatting>
  <conditionalFormatting sqref="F9:F12">
    <cfRule type="expression" dxfId="3" priority="14">
      <formula>$E9="Skip"</formula>
    </cfRule>
  </conditionalFormatting>
  <conditionalFormatting sqref="F9:F107">
    <cfRule type="expression" dxfId="2" priority="13">
      <formula>$E9="Skip"</formula>
    </cfRule>
  </conditionalFormatting>
  <conditionalFormatting sqref="D10:D107">
    <cfRule type="expression" dxfId="1" priority="11">
      <formula>$E10="Skip"</formula>
    </cfRule>
  </conditionalFormatting>
  <conditionalFormatting sqref="E10:E107">
    <cfRule type="expression" dxfId="0" priority="10">
      <formula>$E10="Skip"</formula>
    </cfRule>
  </conditionalFormatting>
  <conditionalFormatting sqref="H3:I5">
    <cfRule type="colorScale" priority="9">
      <colorScale>
        <cfvo type="min"/>
        <cfvo type="percentile" val="50"/>
        <cfvo type="max"/>
        <color rgb="FF63BE7B"/>
        <color rgb="FFFFEB84"/>
        <color rgb="FFF8696B"/>
      </colorScale>
    </cfRule>
  </conditionalFormatting>
  <conditionalFormatting sqref="M113:M115">
    <cfRule type="colorScale" priority="8">
      <colorScale>
        <cfvo type="min"/>
        <cfvo type="percentile" val="50"/>
        <cfvo type="max"/>
        <color rgb="FF63BE7B"/>
        <color rgb="FFFFEB84"/>
        <color rgb="FFF8696B"/>
      </colorScale>
    </cfRule>
  </conditionalFormatting>
  <conditionalFormatting sqref="L113:L115">
    <cfRule type="colorScale" priority="6">
      <colorScale>
        <cfvo type="min"/>
        <cfvo type="percentile" val="50"/>
        <cfvo type="max"/>
        <color rgb="FF63BE7B"/>
        <color rgb="FFFFEB84"/>
        <color rgb="FFF8696B"/>
      </colorScale>
    </cfRule>
  </conditionalFormatting>
  <conditionalFormatting sqref="L113:L115">
    <cfRule type="colorScale" priority="5">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Answer Yes or No. If question does not apply or not sure, leave blank." xr:uid="{00000000-0002-0000-0000-000000000000}">
          <x14:formula1>
            <xm:f>Support!$B$3:$B$5</xm:f>
          </x14:formula1>
          <xm:sqref>F9:F107</xm:sqref>
        </x14:dataValidation>
        <x14:dataValidation type="list" allowBlank="1" showInputMessage="1" showErrorMessage="1" xr:uid="{00000000-0002-0000-0000-000001000000}">
          <x14:formula1>
            <xm:f>'Questions and scores'!$C$5:$C$10</xm:f>
          </x14:formula1>
          <xm:sqref>B4:C4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121"/>
  <sheetViews>
    <sheetView topLeftCell="F1" zoomScale="115" zoomScaleNormal="115" workbookViewId="0">
      <pane ySplit="5" topLeftCell="A54" activePane="bottomLeft" state="frozen"/>
      <selection pane="bottomLeft" activeCell="H56" sqref="H56"/>
    </sheetView>
  </sheetViews>
  <sheetFormatPr defaultRowHeight="15" outlineLevelCol="1" x14ac:dyDescent="0.25"/>
  <cols>
    <col min="1" max="1" width="2.42578125" customWidth="1"/>
    <col min="2" max="2" width="3.42578125" customWidth="1"/>
    <col min="3" max="4" width="4.42578125" customWidth="1"/>
    <col min="5" max="5" width="31.7109375" customWidth="1"/>
    <col min="6" max="6" width="3.28515625" customWidth="1"/>
    <col min="7" max="7" width="4.42578125" customWidth="1"/>
    <col min="8" max="8" width="79" style="28" customWidth="1"/>
    <col min="9" max="9" width="19.85546875" style="28" customWidth="1"/>
    <col min="10" max="12" width="12.7109375" style="1" hidden="1" customWidth="1" outlineLevel="1"/>
    <col min="13" max="15" width="12.42578125" style="1" hidden="1" customWidth="1" outlineLevel="1"/>
    <col min="16" max="16" width="2.42578125" customWidth="1" collapsed="1"/>
    <col min="17" max="34" width="5.85546875" style="1" hidden="1" customWidth="1" outlineLevel="1"/>
    <col min="35" max="35" width="78.42578125" style="28" customWidth="1" collapsed="1"/>
  </cols>
  <sheetData>
    <row r="1" spans="2:35" x14ac:dyDescent="0.25">
      <c r="J1" s="1">
        <f>+MAX(J6:J117)</f>
        <v>10</v>
      </c>
      <c r="Q1" s="33"/>
    </row>
    <row r="2" spans="2:35" x14ac:dyDescent="0.25">
      <c r="G2" s="67" t="s">
        <v>46</v>
      </c>
      <c r="H2" s="73"/>
      <c r="I2" s="73"/>
      <c r="J2" s="73"/>
      <c r="K2" s="73"/>
      <c r="L2" s="74"/>
      <c r="M2" s="72" t="s">
        <v>36</v>
      </c>
      <c r="N2" s="73"/>
      <c r="O2" s="74"/>
      <c r="P2" s="29"/>
      <c r="Q2" s="68" t="s">
        <v>14</v>
      </c>
      <c r="R2" s="57"/>
      <c r="S2" s="57"/>
      <c r="T2" s="57"/>
      <c r="U2" s="57"/>
      <c r="V2" s="57"/>
      <c r="W2" s="57"/>
      <c r="X2" s="57"/>
      <c r="Y2" s="57"/>
      <c r="Z2" s="57"/>
      <c r="AA2" s="57"/>
      <c r="AB2" s="57"/>
      <c r="AC2" s="57"/>
      <c r="AD2" s="57"/>
      <c r="AE2" s="57"/>
      <c r="AF2" s="57"/>
      <c r="AG2" s="57"/>
      <c r="AH2" s="57"/>
      <c r="AI2" s="55" t="s">
        <v>90</v>
      </c>
    </row>
    <row r="3" spans="2:35" ht="50.25" customHeight="1" x14ac:dyDescent="0.25">
      <c r="G3" s="59" t="s">
        <v>42</v>
      </c>
      <c r="H3" s="82" t="s">
        <v>4</v>
      </c>
      <c r="I3" s="69" t="s">
        <v>35</v>
      </c>
      <c r="J3" s="69" t="s">
        <v>80</v>
      </c>
      <c r="K3" s="78" t="s">
        <v>81</v>
      </c>
      <c r="L3" s="78" t="s">
        <v>82</v>
      </c>
      <c r="M3" s="85" t="s">
        <v>75</v>
      </c>
      <c r="N3" s="86"/>
      <c r="O3" s="87"/>
      <c r="P3" s="20"/>
      <c r="Q3" s="76" t="str">
        <f>+C5</f>
        <v>Client 1</v>
      </c>
      <c r="R3" s="76"/>
      <c r="S3" s="77"/>
      <c r="T3" s="75" t="str">
        <f>+C6</f>
        <v>Client 2</v>
      </c>
      <c r="U3" s="76"/>
      <c r="V3" s="77"/>
      <c r="W3" s="76" t="str">
        <f>+C7</f>
        <v>Client 3</v>
      </c>
      <c r="X3" s="76"/>
      <c r="Y3" s="76"/>
      <c r="Z3" s="75" t="str">
        <f>+C8</f>
        <v>Client 4</v>
      </c>
      <c r="AA3" s="76"/>
      <c r="AB3" s="77"/>
      <c r="AC3" s="76" t="str">
        <f>+C9</f>
        <v>Client 5</v>
      </c>
      <c r="AD3" s="76"/>
      <c r="AE3" s="76"/>
      <c r="AF3" s="75" t="str">
        <f>+C10</f>
        <v>Client 6</v>
      </c>
      <c r="AG3" s="76"/>
      <c r="AH3" s="77"/>
      <c r="AI3" s="69" t="s">
        <v>61</v>
      </c>
    </row>
    <row r="4" spans="2:35" ht="15" customHeight="1" x14ac:dyDescent="0.25">
      <c r="B4" s="57" t="s">
        <v>13</v>
      </c>
      <c r="C4" s="57"/>
      <c r="D4" s="57"/>
      <c r="E4" s="57"/>
      <c r="G4" s="81"/>
      <c r="H4" s="83"/>
      <c r="I4" s="70"/>
      <c r="J4" s="70"/>
      <c r="K4" s="79"/>
      <c r="L4" s="79"/>
      <c r="M4" s="69" t="s">
        <v>39</v>
      </c>
      <c r="N4" s="69" t="s">
        <v>40</v>
      </c>
      <c r="O4" s="69" t="s">
        <v>41</v>
      </c>
      <c r="P4" s="21"/>
      <c r="Q4" s="73">
        <f>+B5</f>
        <v>1</v>
      </c>
      <c r="R4" s="73"/>
      <c r="S4" s="74"/>
      <c r="T4" s="72">
        <f>+B6</f>
        <v>2</v>
      </c>
      <c r="U4" s="73"/>
      <c r="V4" s="74"/>
      <c r="W4" s="73">
        <f t="shared" ref="W4" si="0">+B7</f>
        <v>3</v>
      </c>
      <c r="X4" s="73"/>
      <c r="Y4" s="73"/>
      <c r="Z4" s="72">
        <f>+B8</f>
        <v>4</v>
      </c>
      <c r="AA4" s="73"/>
      <c r="AB4" s="74"/>
      <c r="AC4" s="73">
        <f>+B9</f>
        <v>5</v>
      </c>
      <c r="AD4" s="73"/>
      <c r="AE4" s="73"/>
      <c r="AF4" s="72">
        <f>+B10</f>
        <v>6</v>
      </c>
      <c r="AG4" s="73"/>
      <c r="AH4" s="74"/>
      <c r="AI4" s="70"/>
    </row>
    <row r="5" spans="2:35" x14ac:dyDescent="0.25">
      <c r="B5" s="40">
        <v>1</v>
      </c>
      <c r="C5" s="58" t="s">
        <v>76</v>
      </c>
      <c r="D5" s="58"/>
      <c r="E5" s="58"/>
      <c r="G5" s="60"/>
      <c r="H5" s="84"/>
      <c r="I5" s="71"/>
      <c r="J5" s="71"/>
      <c r="K5" s="80"/>
      <c r="L5" s="80"/>
      <c r="M5" s="71"/>
      <c r="N5" s="71"/>
      <c r="O5" s="71"/>
      <c r="P5" s="22"/>
      <c r="Q5" s="27" t="s">
        <v>9</v>
      </c>
      <c r="R5" s="24" t="s">
        <v>28</v>
      </c>
      <c r="S5" s="9" t="s">
        <v>10</v>
      </c>
      <c r="T5" s="8" t="s">
        <v>9</v>
      </c>
      <c r="U5" s="24" t="s">
        <v>28</v>
      </c>
      <c r="V5" s="9" t="s">
        <v>10</v>
      </c>
      <c r="W5" s="27" t="s">
        <v>9</v>
      </c>
      <c r="X5" s="24" t="s">
        <v>28</v>
      </c>
      <c r="Y5" s="26" t="s">
        <v>10</v>
      </c>
      <c r="Z5" s="8" t="s">
        <v>9</v>
      </c>
      <c r="AA5" s="24" t="s">
        <v>28</v>
      </c>
      <c r="AB5" s="9" t="s">
        <v>10</v>
      </c>
      <c r="AC5" s="27" t="s">
        <v>9</v>
      </c>
      <c r="AD5" s="24" t="s">
        <v>28</v>
      </c>
      <c r="AE5" s="26" t="s">
        <v>10</v>
      </c>
      <c r="AF5" s="8" t="s">
        <v>9</v>
      </c>
      <c r="AG5" s="24" t="s">
        <v>28</v>
      </c>
      <c r="AH5" s="9" t="s">
        <v>10</v>
      </c>
      <c r="AI5" s="71"/>
    </row>
    <row r="6" spans="2:35" ht="30" x14ac:dyDescent="0.25">
      <c r="B6" s="40">
        <v>2</v>
      </c>
      <c r="C6" s="58" t="s">
        <v>77</v>
      </c>
      <c r="D6" s="58"/>
      <c r="E6" s="58"/>
      <c r="G6" s="40">
        <v>1</v>
      </c>
      <c r="H6" s="11" t="s">
        <v>123</v>
      </c>
      <c r="I6" s="16" t="s">
        <v>50</v>
      </c>
      <c r="J6" s="30"/>
      <c r="K6" s="30"/>
      <c r="L6" s="30"/>
      <c r="M6" s="30" t="s">
        <v>23</v>
      </c>
      <c r="N6" s="30" t="s">
        <v>20</v>
      </c>
      <c r="O6" s="30" t="s">
        <v>23</v>
      </c>
      <c r="P6" s="54"/>
      <c r="Q6" s="34">
        <v>10</v>
      </c>
      <c r="R6" s="52">
        <v>0</v>
      </c>
      <c r="S6" s="35">
        <v>10</v>
      </c>
      <c r="T6" s="36"/>
      <c r="U6" s="52"/>
      <c r="V6" s="35"/>
      <c r="W6" s="34"/>
      <c r="X6" s="52"/>
      <c r="Y6" s="37"/>
      <c r="Z6" s="36"/>
      <c r="AA6" s="52"/>
      <c r="AB6" s="35"/>
      <c r="AC6" s="34"/>
      <c r="AD6" s="52"/>
      <c r="AE6" s="37"/>
      <c r="AF6" s="36"/>
      <c r="AG6" s="52"/>
      <c r="AH6" s="35"/>
      <c r="AI6" s="16" t="s">
        <v>64</v>
      </c>
    </row>
    <row r="7" spans="2:35" ht="30" x14ac:dyDescent="0.25">
      <c r="B7" s="40">
        <v>3</v>
      </c>
      <c r="C7" s="58" t="s">
        <v>0</v>
      </c>
      <c r="D7" s="58"/>
      <c r="E7" s="58"/>
      <c r="G7" s="40">
        <v>2</v>
      </c>
      <c r="H7" s="11" t="s">
        <v>124</v>
      </c>
      <c r="I7" s="16" t="s">
        <v>50</v>
      </c>
      <c r="J7" s="30"/>
      <c r="K7" s="30"/>
      <c r="L7" s="30"/>
      <c r="M7" s="30" t="s">
        <v>23</v>
      </c>
      <c r="N7" s="30" t="s">
        <v>23</v>
      </c>
      <c r="O7" s="30" t="s">
        <v>20</v>
      </c>
      <c r="P7" s="54"/>
      <c r="Q7" s="34">
        <v>10</v>
      </c>
      <c r="R7" s="52">
        <v>10</v>
      </c>
      <c r="S7" s="35">
        <v>0</v>
      </c>
      <c r="T7" s="36"/>
      <c r="U7" s="52"/>
      <c r="V7" s="35"/>
      <c r="W7" s="34"/>
      <c r="X7" s="52"/>
      <c r="Y7" s="37"/>
      <c r="Z7" s="36"/>
      <c r="AA7" s="52"/>
      <c r="AB7" s="35"/>
      <c r="AC7" s="34"/>
      <c r="AD7" s="52"/>
      <c r="AE7" s="37"/>
      <c r="AF7" s="36"/>
      <c r="AG7" s="52"/>
      <c r="AH7" s="35"/>
      <c r="AI7" s="16" t="s">
        <v>65</v>
      </c>
    </row>
    <row r="8" spans="2:35" ht="30" x14ac:dyDescent="0.25">
      <c r="B8" s="40">
        <v>4</v>
      </c>
      <c r="C8" s="58" t="s">
        <v>1</v>
      </c>
      <c r="D8" s="58"/>
      <c r="E8" s="58"/>
      <c r="G8" s="40">
        <v>3</v>
      </c>
      <c r="H8" s="11" t="s">
        <v>102</v>
      </c>
      <c r="I8" s="16" t="s">
        <v>30</v>
      </c>
      <c r="J8" s="30">
        <v>1</v>
      </c>
      <c r="K8" s="30"/>
      <c r="L8" s="30"/>
      <c r="M8" s="30" t="s">
        <v>25</v>
      </c>
      <c r="N8" s="30" t="s">
        <v>29</v>
      </c>
      <c r="O8" s="30" t="s">
        <v>29</v>
      </c>
      <c r="P8" s="54"/>
      <c r="Q8" s="34">
        <v>0</v>
      </c>
      <c r="R8" s="52">
        <v>90</v>
      </c>
      <c r="S8" s="35">
        <v>90</v>
      </c>
      <c r="T8" s="36">
        <v>1</v>
      </c>
      <c r="U8" s="52">
        <v>2</v>
      </c>
      <c r="V8" s="35">
        <v>3</v>
      </c>
      <c r="W8" s="34"/>
      <c r="X8" s="52"/>
      <c r="Y8" s="37"/>
      <c r="Z8" s="36"/>
      <c r="AA8" s="52"/>
      <c r="AB8" s="35"/>
      <c r="AC8" s="34"/>
      <c r="AD8" s="52"/>
      <c r="AE8" s="37"/>
      <c r="AF8" s="36"/>
      <c r="AG8" s="52"/>
      <c r="AH8" s="35"/>
      <c r="AI8" s="16"/>
    </row>
    <row r="9" spans="2:35" x14ac:dyDescent="0.25">
      <c r="B9" s="40">
        <v>5</v>
      </c>
      <c r="C9" s="58" t="s">
        <v>2</v>
      </c>
      <c r="D9" s="58"/>
      <c r="E9" s="58"/>
      <c r="G9" s="40">
        <v>4</v>
      </c>
      <c r="H9" s="11" t="s">
        <v>96</v>
      </c>
      <c r="I9" s="16" t="s">
        <v>30</v>
      </c>
      <c r="J9" s="30">
        <v>1</v>
      </c>
      <c r="K9" s="30"/>
      <c r="L9" s="30"/>
      <c r="M9" s="30" t="s">
        <v>25</v>
      </c>
      <c r="N9" s="30" t="s">
        <v>29</v>
      </c>
      <c r="O9" s="30" t="s">
        <v>29</v>
      </c>
      <c r="P9" s="54"/>
      <c r="Q9" s="34">
        <v>0</v>
      </c>
      <c r="R9" s="52">
        <v>70</v>
      </c>
      <c r="S9" s="35">
        <v>70</v>
      </c>
      <c r="T9" s="36"/>
      <c r="U9" s="52"/>
      <c r="V9" s="35"/>
      <c r="W9" s="34">
        <v>4</v>
      </c>
      <c r="X9" s="52">
        <v>5</v>
      </c>
      <c r="Y9" s="37">
        <v>6</v>
      </c>
      <c r="Z9" s="36"/>
      <c r="AA9" s="52"/>
      <c r="AB9" s="35"/>
      <c r="AC9" s="34"/>
      <c r="AD9" s="52"/>
      <c r="AE9" s="37"/>
      <c r="AF9" s="36"/>
      <c r="AG9" s="52"/>
      <c r="AH9" s="35"/>
      <c r="AI9" s="16"/>
    </row>
    <row r="10" spans="2:35" x14ac:dyDescent="0.25">
      <c r="B10" s="40">
        <v>6</v>
      </c>
      <c r="C10" s="58" t="s">
        <v>3</v>
      </c>
      <c r="D10" s="58"/>
      <c r="E10" s="58"/>
      <c r="G10" s="40">
        <v>5</v>
      </c>
      <c r="H10" s="11" t="s">
        <v>97</v>
      </c>
      <c r="I10" s="16" t="s">
        <v>30</v>
      </c>
      <c r="J10" s="30">
        <v>1</v>
      </c>
      <c r="K10" s="30"/>
      <c r="L10" s="30"/>
      <c r="M10" s="30" t="s">
        <v>20</v>
      </c>
      <c r="N10" s="30" t="s">
        <v>19</v>
      </c>
      <c r="O10" s="30" t="s">
        <v>19</v>
      </c>
      <c r="P10" s="54"/>
      <c r="Q10" s="34">
        <v>0</v>
      </c>
      <c r="R10" s="52">
        <v>50</v>
      </c>
      <c r="S10" s="35">
        <v>50</v>
      </c>
      <c r="T10" s="36"/>
      <c r="U10" s="52"/>
      <c r="V10" s="35"/>
      <c r="W10" s="34"/>
      <c r="X10" s="52"/>
      <c r="Y10" s="37"/>
      <c r="Z10" s="36">
        <v>7</v>
      </c>
      <c r="AA10" s="52">
        <v>8</v>
      </c>
      <c r="AB10" s="35">
        <v>9</v>
      </c>
      <c r="AC10" s="34"/>
      <c r="AD10" s="52"/>
      <c r="AE10" s="37"/>
      <c r="AF10" s="36"/>
      <c r="AG10" s="52"/>
      <c r="AH10" s="35"/>
      <c r="AI10" s="16"/>
    </row>
    <row r="11" spans="2:35" x14ac:dyDescent="0.25">
      <c r="G11" s="40">
        <v>6</v>
      </c>
      <c r="H11" s="11" t="s">
        <v>98</v>
      </c>
      <c r="I11" s="16" t="s">
        <v>30</v>
      </c>
      <c r="J11" s="30">
        <v>1</v>
      </c>
      <c r="K11" s="30"/>
      <c r="L11" s="30"/>
      <c r="M11" s="30" t="s">
        <v>20</v>
      </c>
      <c r="N11" s="30" t="s">
        <v>19</v>
      </c>
      <c r="O11" s="30" t="s">
        <v>19</v>
      </c>
      <c r="P11" s="54"/>
      <c r="Q11" s="34">
        <v>0</v>
      </c>
      <c r="R11" s="52">
        <v>30</v>
      </c>
      <c r="S11" s="35">
        <v>30</v>
      </c>
      <c r="T11" s="36"/>
      <c r="U11" s="52"/>
      <c r="V11" s="35"/>
      <c r="W11" s="34"/>
      <c r="X11" s="52"/>
      <c r="Y11" s="37"/>
      <c r="Z11" s="36"/>
      <c r="AA11" s="52"/>
      <c r="AB11" s="35"/>
      <c r="AC11" s="34">
        <v>10</v>
      </c>
      <c r="AD11" s="52">
        <v>11</v>
      </c>
      <c r="AE11" s="37">
        <v>12</v>
      </c>
      <c r="AF11" s="36"/>
      <c r="AG11" s="52"/>
      <c r="AH11" s="35"/>
      <c r="AI11" s="16"/>
    </row>
    <row r="12" spans="2:35" x14ac:dyDescent="0.25">
      <c r="G12" s="40">
        <v>7</v>
      </c>
      <c r="H12" s="11" t="s">
        <v>74</v>
      </c>
      <c r="I12" s="16" t="s">
        <v>30</v>
      </c>
      <c r="J12" s="30">
        <v>1</v>
      </c>
      <c r="K12" s="30"/>
      <c r="L12" s="30"/>
      <c r="M12" s="30" t="s">
        <v>29</v>
      </c>
      <c r="N12" s="30" t="s">
        <v>25</v>
      </c>
      <c r="O12" s="30" t="s">
        <v>25</v>
      </c>
      <c r="P12" s="54"/>
      <c r="Q12" s="34">
        <v>80</v>
      </c>
      <c r="R12" s="52">
        <v>0</v>
      </c>
      <c r="S12" s="35">
        <v>0</v>
      </c>
      <c r="T12" s="36"/>
      <c r="U12" s="52"/>
      <c r="V12" s="35"/>
      <c r="W12" s="34"/>
      <c r="X12" s="52"/>
      <c r="Y12" s="37"/>
      <c r="Z12" s="36"/>
      <c r="AA12" s="52"/>
      <c r="AB12" s="35"/>
      <c r="AC12" s="34"/>
      <c r="AD12" s="52"/>
      <c r="AE12" s="37"/>
      <c r="AF12" s="36">
        <v>13</v>
      </c>
      <c r="AG12" s="52">
        <v>14</v>
      </c>
      <c r="AH12" s="35">
        <v>15</v>
      </c>
      <c r="AI12" s="16"/>
    </row>
    <row r="13" spans="2:35" x14ac:dyDescent="0.25">
      <c r="G13" s="40">
        <v>8</v>
      </c>
      <c r="H13" s="11" t="s">
        <v>21</v>
      </c>
      <c r="I13" s="16" t="s">
        <v>27</v>
      </c>
      <c r="J13" s="30"/>
      <c r="K13" s="30"/>
      <c r="L13" s="30"/>
      <c r="M13" s="30" t="s">
        <v>19</v>
      </c>
      <c r="N13" s="30" t="s">
        <v>20</v>
      </c>
      <c r="O13" s="30" t="s">
        <v>20</v>
      </c>
      <c r="P13" s="54"/>
      <c r="Q13" s="34">
        <v>30</v>
      </c>
      <c r="R13" s="52">
        <v>0</v>
      </c>
      <c r="S13" s="35">
        <v>0</v>
      </c>
      <c r="T13" s="36"/>
      <c r="U13" s="52"/>
      <c r="V13" s="35"/>
      <c r="W13" s="34"/>
      <c r="X13" s="52"/>
      <c r="Y13" s="37"/>
      <c r="Z13" s="36"/>
      <c r="AA13" s="52"/>
      <c r="AB13" s="35"/>
      <c r="AC13" s="34"/>
      <c r="AD13" s="52"/>
      <c r="AE13" s="37"/>
      <c r="AF13" s="36"/>
      <c r="AG13" s="52"/>
      <c r="AH13" s="35"/>
      <c r="AI13" s="16" t="s">
        <v>22</v>
      </c>
    </row>
    <row r="14" spans="2:35" x14ac:dyDescent="0.25">
      <c r="G14" s="40">
        <v>9</v>
      </c>
      <c r="H14" s="11" t="s">
        <v>26</v>
      </c>
      <c r="I14" s="16" t="s">
        <v>27</v>
      </c>
      <c r="J14" s="30"/>
      <c r="K14" s="30"/>
      <c r="L14" s="30"/>
      <c r="M14" s="30" t="s">
        <v>19</v>
      </c>
      <c r="N14" s="30" t="s">
        <v>20</v>
      </c>
      <c r="O14" s="30" t="s">
        <v>20</v>
      </c>
      <c r="P14" s="54"/>
      <c r="Q14" s="34">
        <v>30</v>
      </c>
      <c r="R14" s="52">
        <v>0</v>
      </c>
      <c r="S14" s="35">
        <v>0</v>
      </c>
      <c r="T14" s="36"/>
      <c r="U14" s="52"/>
      <c r="V14" s="35"/>
      <c r="W14" s="34"/>
      <c r="X14" s="52"/>
      <c r="Y14" s="37"/>
      <c r="Z14" s="36"/>
      <c r="AA14" s="52"/>
      <c r="AB14" s="35"/>
      <c r="AC14" s="34"/>
      <c r="AD14" s="52"/>
      <c r="AE14" s="37"/>
      <c r="AF14" s="36"/>
      <c r="AG14" s="52"/>
      <c r="AH14" s="35"/>
      <c r="AI14" s="16" t="s">
        <v>22</v>
      </c>
    </row>
    <row r="15" spans="2:35" x14ac:dyDescent="0.25">
      <c r="G15" s="40">
        <v>10</v>
      </c>
      <c r="H15" s="11" t="s">
        <v>103</v>
      </c>
      <c r="I15" s="16" t="s">
        <v>95</v>
      </c>
      <c r="J15" s="30">
        <v>2</v>
      </c>
      <c r="K15" s="30"/>
      <c r="L15" s="30"/>
      <c r="M15" s="30" t="s">
        <v>25</v>
      </c>
      <c r="N15" s="30" t="s">
        <v>29</v>
      </c>
      <c r="O15" s="30" t="s">
        <v>19</v>
      </c>
      <c r="P15" s="54"/>
      <c r="Q15" s="34">
        <v>0</v>
      </c>
      <c r="R15" s="52">
        <v>50</v>
      </c>
      <c r="S15" s="35">
        <v>25</v>
      </c>
      <c r="T15" s="36"/>
      <c r="U15" s="52"/>
      <c r="V15" s="35"/>
      <c r="W15" s="34"/>
      <c r="X15" s="52"/>
      <c r="Y15" s="37"/>
      <c r="Z15" s="36"/>
      <c r="AA15" s="52"/>
      <c r="AB15" s="35"/>
      <c r="AC15" s="34"/>
      <c r="AD15" s="52"/>
      <c r="AE15" s="37"/>
      <c r="AF15" s="36"/>
      <c r="AG15" s="52"/>
      <c r="AH15" s="35"/>
      <c r="AI15" s="16" t="s">
        <v>78</v>
      </c>
    </row>
    <row r="16" spans="2:35" ht="30" x14ac:dyDescent="0.25">
      <c r="G16" s="40">
        <v>11</v>
      </c>
      <c r="H16" s="11" t="s">
        <v>104</v>
      </c>
      <c r="I16" s="16" t="s">
        <v>95</v>
      </c>
      <c r="J16" s="30">
        <v>2</v>
      </c>
      <c r="K16" s="30"/>
      <c r="L16" s="30"/>
      <c r="M16" s="30" t="s">
        <v>29</v>
      </c>
      <c r="N16" s="30" t="s">
        <v>25</v>
      </c>
      <c r="O16" s="30" t="s">
        <v>19</v>
      </c>
      <c r="P16" s="54"/>
      <c r="Q16" s="34">
        <v>50</v>
      </c>
      <c r="R16" s="52">
        <v>0</v>
      </c>
      <c r="S16" s="35">
        <v>25</v>
      </c>
      <c r="T16" s="36"/>
      <c r="U16" s="52"/>
      <c r="V16" s="35"/>
      <c r="W16" s="34"/>
      <c r="X16" s="52"/>
      <c r="Y16" s="37"/>
      <c r="Z16" s="36"/>
      <c r="AA16" s="52"/>
      <c r="AB16" s="35"/>
      <c r="AC16" s="34"/>
      <c r="AD16" s="52"/>
      <c r="AE16" s="37"/>
      <c r="AF16" s="36"/>
      <c r="AG16" s="52"/>
      <c r="AH16" s="35"/>
      <c r="AI16" s="16" t="s">
        <v>79</v>
      </c>
    </row>
    <row r="17" spans="7:35" x14ac:dyDescent="0.25">
      <c r="G17" s="40">
        <v>12</v>
      </c>
      <c r="H17" s="11" t="s">
        <v>105</v>
      </c>
      <c r="I17" s="16" t="s">
        <v>95</v>
      </c>
      <c r="J17" s="30">
        <v>2</v>
      </c>
      <c r="K17" s="30"/>
      <c r="L17" s="30"/>
      <c r="M17" s="30" t="s">
        <v>19</v>
      </c>
      <c r="N17" s="30" t="s">
        <v>20</v>
      </c>
      <c r="O17" s="30" t="s">
        <v>23</v>
      </c>
      <c r="P17" s="54"/>
      <c r="Q17" s="34">
        <v>30</v>
      </c>
      <c r="R17" s="52">
        <v>0</v>
      </c>
      <c r="S17" s="35">
        <v>15</v>
      </c>
      <c r="T17" s="36"/>
      <c r="U17" s="52"/>
      <c r="V17" s="35"/>
      <c r="W17" s="34"/>
      <c r="X17" s="52"/>
      <c r="Y17" s="37"/>
      <c r="Z17" s="36"/>
      <c r="AA17" s="52"/>
      <c r="AB17" s="35"/>
      <c r="AC17" s="34"/>
      <c r="AD17" s="52"/>
      <c r="AE17" s="37"/>
      <c r="AF17" s="36"/>
      <c r="AG17" s="52"/>
      <c r="AH17" s="35"/>
      <c r="AI17" s="16" t="s">
        <v>83</v>
      </c>
    </row>
    <row r="18" spans="7:35" ht="30" x14ac:dyDescent="0.25">
      <c r="G18" s="40">
        <v>13</v>
      </c>
      <c r="H18" s="11" t="s">
        <v>106</v>
      </c>
      <c r="I18" s="16" t="s">
        <v>95</v>
      </c>
      <c r="J18" s="30">
        <v>2</v>
      </c>
      <c r="K18" s="30"/>
      <c r="L18" s="30"/>
      <c r="M18" s="30" t="s">
        <v>25</v>
      </c>
      <c r="N18" s="30" t="s">
        <v>23</v>
      </c>
      <c r="O18" s="30" t="s">
        <v>23</v>
      </c>
      <c r="P18" s="54"/>
      <c r="Q18" s="34">
        <v>0</v>
      </c>
      <c r="R18" s="52">
        <v>15</v>
      </c>
      <c r="S18" s="35">
        <v>15</v>
      </c>
      <c r="T18" s="36"/>
      <c r="U18" s="52"/>
      <c r="V18" s="35"/>
      <c r="W18" s="34"/>
      <c r="X18" s="52"/>
      <c r="Y18" s="37"/>
      <c r="Z18" s="36"/>
      <c r="AA18" s="52"/>
      <c r="AB18" s="35"/>
      <c r="AC18" s="34"/>
      <c r="AD18" s="52"/>
      <c r="AE18" s="37"/>
      <c r="AF18" s="36"/>
      <c r="AG18" s="52"/>
      <c r="AH18" s="35"/>
      <c r="AI18" s="16" t="s">
        <v>84</v>
      </c>
    </row>
    <row r="19" spans="7:35" x14ac:dyDescent="0.25">
      <c r="G19" s="40">
        <v>14</v>
      </c>
      <c r="H19" s="11" t="s">
        <v>107</v>
      </c>
      <c r="I19" s="16" t="s">
        <v>95</v>
      </c>
      <c r="J19" s="30">
        <v>2</v>
      </c>
      <c r="K19" s="30"/>
      <c r="L19" s="30"/>
      <c r="M19" s="30" t="s">
        <v>19</v>
      </c>
      <c r="N19" s="30" t="s">
        <v>20</v>
      </c>
      <c r="O19" s="30" t="s">
        <v>23</v>
      </c>
      <c r="P19" s="54"/>
      <c r="Q19" s="34">
        <v>30</v>
      </c>
      <c r="R19" s="52">
        <v>0</v>
      </c>
      <c r="S19" s="35">
        <v>15</v>
      </c>
      <c r="T19" s="36"/>
      <c r="U19" s="52"/>
      <c r="V19" s="35"/>
      <c r="W19" s="34"/>
      <c r="X19" s="52"/>
      <c r="Y19" s="37"/>
      <c r="Z19" s="36"/>
      <c r="AA19" s="52"/>
      <c r="AB19" s="35"/>
      <c r="AC19" s="34"/>
      <c r="AD19" s="52"/>
      <c r="AE19" s="37"/>
      <c r="AF19" s="36"/>
      <c r="AG19" s="52"/>
      <c r="AH19" s="35"/>
      <c r="AI19" s="16" t="s">
        <v>85</v>
      </c>
    </row>
    <row r="20" spans="7:35" x14ac:dyDescent="0.25">
      <c r="G20" s="40">
        <v>15</v>
      </c>
      <c r="H20" s="11" t="s">
        <v>108</v>
      </c>
      <c r="I20" s="16" t="s">
        <v>95</v>
      </c>
      <c r="J20" s="30">
        <v>2</v>
      </c>
      <c r="K20" s="30"/>
      <c r="L20" s="30"/>
      <c r="M20" s="30" t="s">
        <v>19</v>
      </c>
      <c r="N20" s="30" t="s">
        <v>20</v>
      </c>
      <c r="O20" s="30" t="s">
        <v>23</v>
      </c>
      <c r="P20" s="54"/>
      <c r="Q20" s="34">
        <v>30</v>
      </c>
      <c r="R20" s="52">
        <v>0</v>
      </c>
      <c r="S20" s="35">
        <v>15</v>
      </c>
      <c r="T20" s="36"/>
      <c r="U20" s="52"/>
      <c r="V20" s="35"/>
      <c r="W20" s="34"/>
      <c r="X20" s="52"/>
      <c r="Y20" s="37"/>
      <c r="Z20" s="36"/>
      <c r="AA20" s="52"/>
      <c r="AB20" s="35"/>
      <c r="AC20" s="34"/>
      <c r="AD20" s="52"/>
      <c r="AE20" s="37"/>
      <c r="AF20" s="36"/>
      <c r="AG20" s="52"/>
      <c r="AH20" s="35"/>
      <c r="AI20" s="16" t="s">
        <v>86</v>
      </c>
    </row>
    <row r="21" spans="7:35" x14ac:dyDescent="0.25">
      <c r="G21" s="40">
        <v>16</v>
      </c>
      <c r="H21" s="11" t="s">
        <v>109</v>
      </c>
      <c r="I21" s="16" t="s">
        <v>95</v>
      </c>
      <c r="J21" s="30">
        <v>2</v>
      </c>
      <c r="K21" s="30"/>
      <c r="L21" s="30"/>
      <c r="M21" s="30" t="s">
        <v>19</v>
      </c>
      <c r="N21" s="30" t="s">
        <v>20</v>
      </c>
      <c r="O21" s="30" t="s">
        <v>20</v>
      </c>
      <c r="P21" s="54"/>
      <c r="Q21" s="34">
        <v>30</v>
      </c>
      <c r="R21" s="52">
        <v>0</v>
      </c>
      <c r="S21" s="35">
        <v>0</v>
      </c>
      <c r="T21" s="36"/>
      <c r="U21" s="52"/>
      <c r="V21" s="35"/>
      <c r="W21" s="34"/>
      <c r="X21" s="52"/>
      <c r="Y21" s="37"/>
      <c r="Z21" s="36"/>
      <c r="AA21" s="52"/>
      <c r="AB21" s="35"/>
      <c r="AC21" s="34"/>
      <c r="AD21" s="52"/>
      <c r="AE21" s="37"/>
      <c r="AF21" s="36"/>
      <c r="AG21" s="52"/>
      <c r="AH21" s="35"/>
      <c r="AI21" s="16" t="s">
        <v>87</v>
      </c>
    </row>
    <row r="22" spans="7:35" x14ac:dyDescent="0.25">
      <c r="G22" s="40">
        <v>17</v>
      </c>
      <c r="H22" s="11" t="s">
        <v>110</v>
      </c>
      <c r="I22" s="16" t="s">
        <v>95</v>
      </c>
      <c r="J22" s="30">
        <v>2</v>
      </c>
      <c r="K22" s="30"/>
      <c r="L22" s="30"/>
      <c r="M22" s="30" t="s">
        <v>19</v>
      </c>
      <c r="N22" s="30" t="s">
        <v>20</v>
      </c>
      <c r="O22" s="30" t="s">
        <v>20</v>
      </c>
      <c r="P22" s="54"/>
      <c r="Q22" s="34">
        <v>30</v>
      </c>
      <c r="R22" s="52">
        <v>0</v>
      </c>
      <c r="S22" s="35">
        <v>0</v>
      </c>
      <c r="T22" s="36"/>
      <c r="U22" s="52"/>
      <c r="V22" s="35"/>
      <c r="W22" s="34"/>
      <c r="X22" s="52"/>
      <c r="Y22" s="37"/>
      <c r="Z22" s="36"/>
      <c r="AA22" s="52"/>
      <c r="AB22" s="35"/>
      <c r="AC22" s="34"/>
      <c r="AD22" s="52"/>
      <c r="AE22" s="37"/>
      <c r="AF22" s="36"/>
      <c r="AG22" s="52"/>
      <c r="AH22" s="35"/>
      <c r="AI22" s="16" t="s">
        <v>88</v>
      </c>
    </row>
    <row r="23" spans="7:35" ht="30" x14ac:dyDescent="0.25">
      <c r="G23" s="40">
        <v>18</v>
      </c>
      <c r="H23" s="42" t="s">
        <v>127</v>
      </c>
      <c r="I23" s="16" t="s">
        <v>95</v>
      </c>
      <c r="J23" s="30"/>
      <c r="K23" s="30"/>
      <c r="L23" s="30"/>
      <c r="M23" s="30" t="s">
        <v>29</v>
      </c>
      <c r="N23" s="30" t="s">
        <v>25</v>
      </c>
      <c r="O23" s="30" t="s">
        <v>19</v>
      </c>
      <c r="P23" s="54"/>
      <c r="Q23" s="34">
        <v>50</v>
      </c>
      <c r="R23" s="52">
        <v>0</v>
      </c>
      <c r="S23" s="35">
        <v>30</v>
      </c>
      <c r="T23" s="36"/>
      <c r="U23" s="52"/>
      <c r="V23" s="35"/>
      <c r="W23" s="34"/>
      <c r="X23" s="52"/>
      <c r="Y23" s="37"/>
      <c r="Z23" s="36"/>
      <c r="AA23" s="52"/>
      <c r="AB23" s="35"/>
      <c r="AC23" s="34"/>
      <c r="AD23" s="52"/>
      <c r="AE23" s="37"/>
      <c r="AF23" s="36"/>
      <c r="AG23" s="52"/>
      <c r="AH23" s="35"/>
      <c r="AI23" s="16" t="s">
        <v>91</v>
      </c>
    </row>
    <row r="24" spans="7:35" ht="45" x14ac:dyDescent="0.25">
      <c r="G24" s="40">
        <v>19</v>
      </c>
      <c r="H24" s="11" t="s">
        <v>115</v>
      </c>
      <c r="I24" s="16" t="s">
        <v>72</v>
      </c>
      <c r="J24" s="30">
        <v>8</v>
      </c>
      <c r="K24" s="30"/>
      <c r="L24" s="30"/>
      <c r="M24" s="30" t="s">
        <v>23</v>
      </c>
      <c r="N24" s="30" t="s">
        <v>20</v>
      </c>
      <c r="O24" s="30" t="s">
        <v>23</v>
      </c>
      <c r="P24" s="54"/>
      <c r="Q24" s="34">
        <v>15</v>
      </c>
      <c r="R24" s="52">
        <v>10</v>
      </c>
      <c r="S24" s="35">
        <v>15</v>
      </c>
      <c r="T24" s="36"/>
      <c r="U24" s="52"/>
      <c r="V24" s="35"/>
      <c r="W24" s="34"/>
      <c r="X24" s="52"/>
      <c r="Y24" s="37"/>
      <c r="Z24" s="36"/>
      <c r="AA24" s="52"/>
      <c r="AB24" s="35"/>
      <c r="AC24" s="34"/>
      <c r="AD24" s="52"/>
      <c r="AE24" s="37"/>
      <c r="AF24" s="36"/>
      <c r="AG24" s="52"/>
      <c r="AH24" s="35"/>
      <c r="AI24" s="16" t="s">
        <v>116</v>
      </c>
    </row>
    <row r="25" spans="7:35" ht="45" x14ac:dyDescent="0.25">
      <c r="G25" s="40">
        <v>20</v>
      </c>
      <c r="H25" s="11" t="s">
        <v>18</v>
      </c>
      <c r="I25" s="16" t="s">
        <v>72</v>
      </c>
      <c r="J25" s="30">
        <v>8</v>
      </c>
      <c r="K25" s="30"/>
      <c r="L25" s="30"/>
      <c r="M25" s="30" t="s">
        <v>23</v>
      </c>
      <c r="N25" s="30" t="s">
        <v>25</v>
      </c>
      <c r="O25" s="30" t="s">
        <v>25</v>
      </c>
      <c r="P25" s="54"/>
      <c r="Q25" s="34">
        <v>50</v>
      </c>
      <c r="R25" s="52">
        <v>0</v>
      </c>
      <c r="S25" s="35">
        <v>0</v>
      </c>
      <c r="T25" s="36"/>
      <c r="U25" s="52"/>
      <c r="V25" s="35"/>
      <c r="W25" s="34"/>
      <c r="X25" s="52"/>
      <c r="Y25" s="37"/>
      <c r="Z25" s="36"/>
      <c r="AA25" s="52"/>
      <c r="AB25" s="35"/>
      <c r="AC25" s="34"/>
      <c r="AD25" s="52"/>
      <c r="AE25" s="37"/>
      <c r="AF25" s="36"/>
      <c r="AG25" s="52"/>
      <c r="AH25" s="35"/>
      <c r="AI25" s="16" t="s">
        <v>51</v>
      </c>
    </row>
    <row r="26" spans="7:35" x14ac:dyDescent="0.25">
      <c r="G26" s="40">
        <v>21</v>
      </c>
      <c r="H26" s="11" t="s">
        <v>111</v>
      </c>
      <c r="I26" s="16" t="s">
        <v>72</v>
      </c>
      <c r="J26" s="30">
        <v>3</v>
      </c>
      <c r="K26" s="30"/>
      <c r="L26" s="30"/>
      <c r="M26" s="30" t="s">
        <v>20</v>
      </c>
      <c r="N26" s="30" t="s">
        <v>19</v>
      </c>
      <c r="O26" s="30" t="s">
        <v>20</v>
      </c>
      <c r="P26" s="54"/>
      <c r="Q26" s="34">
        <v>0</v>
      </c>
      <c r="R26" s="52">
        <v>30</v>
      </c>
      <c r="S26" s="35">
        <v>0</v>
      </c>
      <c r="T26" s="36"/>
      <c r="U26" s="52"/>
      <c r="V26" s="35"/>
      <c r="W26" s="34"/>
      <c r="X26" s="52"/>
      <c r="Y26" s="37"/>
      <c r="Z26" s="36"/>
      <c r="AA26" s="52"/>
      <c r="AB26" s="35"/>
      <c r="AC26" s="34"/>
      <c r="AD26" s="52"/>
      <c r="AE26" s="37"/>
      <c r="AF26" s="36"/>
      <c r="AG26" s="52"/>
      <c r="AH26" s="35"/>
      <c r="AI26" s="16"/>
    </row>
    <row r="27" spans="7:35" x14ac:dyDescent="0.25">
      <c r="G27" s="40">
        <v>22</v>
      </c>
      <c r="H27" s="11" t="s">
        <v>112</v>
      </c>
      <c r="I27" s="16" t="s">
        <v>72</v>
      </c>
      <c r="J27" s="30">
        <v>3</v>
      </c>
      <c r="K27" s="30"/>
      <c r="L27" s="30"/>
      <c r="M27" s="30" t="s">
        <v>20</v>
      </c>
      <c r="N27" s="30" t="s">
        <v>23</v>
      </c>
      <c r="O27" s="30" t="s">
        <v>20</v>
      </c>
      <c r="P27" s="54"/>
      <c r="Q27" s="34">
        <v>0</v>
      </c>
      <c r="R27" s="52">
        <v>15</v>
      </c>
      <c r="S27" s="35">
        <v>0</v>
      </c>
      <c r="T27" s="36"/>
      <c r="U27" s="52"/>
      <c r="V27" s="35"/>
      <c r="W27" s="34"/>
      <c r="X27" s="52"/>
      <c r="Y27" s="37"/>
      <c r="Z27" s="36"/>
      <c r="AA27" s="52"/>
      <c r="AB27" s="35"/>
      <c r="AC27" s="34"/>
      <c r="AD27" s="52"/>
      <c r="AE27" s="37"/>
      <c r="AF27" s="36"/>
      <c r="AG27" s="52"/>
      <c r="AH27" s="35"/>
      <c r="AI27" s="16"/>
    </row>
    <row r="28" spans="7:35" x14ac:dyDescent="0.25">
      <c r="G28" s="40">
        <v>23</v>
      </c>
      <c r="H28" s="11" t="s">
        <v>113</v>
      </c>
      <c r="I28" s="16" t="s">
        <v>72</v>
      </c>
      <c r="J28" s="30">
        <v>3</v>
      </c>
      <c r="K28" s="30"/>
      <c r="L28" s="30"/>
      <c r="M28" s="30" t="s">
        <v>20</v>
      </c>
      <c r="N28" s="30" t="s">
        <v>20</v>
      </c>
      <c r="O28" s="30" t="s">
        <v>23</v>
      </c>
      <c r="P28" s="54"/>
      <c r="Q28" s="34">
        <v>0</v>
      </c>
      <c r="R28" s="52">
        <v>0</v>
      </c>
      <c r="S28" s="35">
        <v>15</v>
      </c>
      <c r="T28" s="36"/>
      <c r="U28" s="52"/>
      <c r="V28" s="35"/>
      <c r="W28" s="34"/>
      <c r="X28" s="52"/>
      <c r="Y28" s="37"/>
      <c r="Z28" s="36"/>
      <c r="AA28" s="52"/>
      <c r="AB28" s="35"/>
      <c r="AC28" s="34"/>
      <c r="AD28" s="52"/>
      <c r="AE28" s="37"/>
      <c r="AF28" s="36"/>
      <c r="AG28" s="52"/>
      <c r="AH28" s="35"/>
      <c r="AI28" s="16"/>
    </row>
    <row r="29" spans="7:35" x14ac:dyDescent="0.25">
      <c r="G29" s="40">
        <v>24</v>
      </c>
      <c r="H29" s="11" t="s">
        <v>114</v>
      </c>
      <c r="I29" s="16" t="s">
        <v>72</v>
      </c>
      <c r="J29" s="30">
        <v>3</v>
      </c>
      <c r="K29" s="30"/>
      <c r="L29" s="30"/>
      <c r="M29" s="30" t="s">
        <v>20</v>
      </c>
      <c r="N29" s="30" t="s">
        <v>20</v>
      </c>
      <c r="O29" s="30" t="s">
        <v>19</v>
      </c>
      <c r="P29" s="54"/>
      <c r="Q29" s="34">
        <v>0</v>
      </c>
      <c r="R29" s="52">
        <v>0</v>
      </c>
      <c r="S29" s="35">
        <v>30</v>
      </c>
      <c r="T29" s="36"/>
      <c r="U29" s="52"/>
      <c r="V29" s="35"/>
      <c r="W29" s="34"/>
      <c r="X29" s="52"/>
      <c r="Y29" s="37"/>
      <c r="Z29" s="36"/>
      <c r="AA29" s="52"/>
      <c r="AB29" s="35"/>
      <c r="AC29" s="34"/>
      <c r="AD29" s="52"/>
      <c r="AE29" s="37"/>
      <c r="AF29" s="36"/>
      <c r="AG29" s="52"/>
      <c r="AH29" s="35"/>
      <c r="AI29" s="16"/>
    </row>
    <row r="30" spans="7:35" ht="30" x14ac:dyDescent="0.25">
      <c r="G30" s="40">
        <v>25</v>
      </c>
      <c r="H30" s="11" t="s">
        <v>140</v>
      </c>
      <c r="I30" s="16" t="s">
        <v>72</v>
      </c>
      <c r="J30" s="30">
        <v>4</v>
      </c>
      <c r="K30" s="30"/>
      <c r="L30" s="30"/>
      <c r="M30" s="30" t="s">
        <v>19</v>
      </c>
      <c r="N30" s="30" t="s">
        <v>20</v>
      </c>
      <c r="O30" s="30" t="s">
        <v>20</v>
      </c>
      <c r="P30" s="54"/>
      <c r="Q30" s="34">
        <v>30</v>
      </c>
      <c r="R30" s="52">
        <v>0</v>
      </c>
      <c r="S30" s="35">
        <v>0</v>
      </c>
      <c r="T30" s="36"/>
      <c r="U30" s="52"/>
      <c r="V30" s="35"/>
      <c r="W30" s="34"/>
      <c r="X30" s="52"/>
      <c r="Y30" s="37"/>
      <c r="Z30" s="36"/>
      <c r="AA30" s="52"/>
      <c r="AB30" s="35"/>
      <c r="AC30" s="34"/>
      <c r="AD30" s="52"/>
      <c r="AE30" s="37"/>
      <c r="AF30" s="36"/>
      <c r="AG30" s="52"/>
      <c r="AH30" s="35"/>
      <c r="AI30" s="16" t="s">
        <v>32</v>
      </c>
    </row>
    <row r="31" spans="7:35" ht="30" x14ac:dyDescent="0.25">
      <c r="G31" s="40">
        <v>26</v>
      </c>
      <c r="H31" s="11" t="s">
        <v>141</v>
      </c>
      <c r="I31" s="16" t="s">
        <v>72</v>
      </c>
      <c r="J31" s="30">
        <v>4</v>
      </c>
      <c r="K31" s="30"/>
      <c r="L31" s="30"/>
      <c r="M31" s="30" t="s">
        <v>25</v>
      </c>
      <c r="N31" s="30" t="s">
        <v>20</v>
      </c>
      <c r="O31" s="30" t="s">
        <v>20</v>
      </c>
      <c r="P31" s="54"/>
      <c r="Q31" s="34">
        <v>0</v>
      </c>
      <c r="R31" s="52">
        <v>15</v>
      </c>
      <c r="S31" s="35">
        <v>15</v>
      </c>
      <c r="T31" s="36"/>
      <c r="U31" s="52"/>
      <c r="V31" s="35"/>
      <c r="W31" s="34"/>
      <c r="X31" s="52"/>
      <c r="Y31" s="37"/>
      <c r="Z31" s="36"/>
      <c r="AA31" s="52"/>
      <c r="AB31" s="35"/>
      <c r="AC31" s="34"/>
      <c r="AD31" s="52"/>
      <c r="AE31" s="37"/>
      <c r="AF31" s="36"/>
      <c r="AG31" s="52"/>
      <c r="AH31" s="35"/>
      <c r="AI31" s="16" t="s">
        <v>33</v>
      </c>
    </row>
    <row r="32" spans="7:35" x14ac:dyDescent="0.25">
      <c r="G32" s="40">
        <v>27</v>
      </c>
      <c r="H32" s="11" t="s">
        <v>117</v>
      </c>
      <c r="I32" s="16" t="s">
        <v>31</v>
      </c>
      <c r="J32" s="30">
        <v>5</v>
      </c>
      <c r="K32" s="30"/>
      <c r="L32" s="30"/>
      <c r="M32" s="30" t="s">
        <v>20</v>
      </c>
      <c r="N32" s="30" t="s">
        <v>23</v>
      </c>
      <c r="O32" s="30" t="s">
        <v>20</v>
      </c>
      <c r="P32" s="54"/>
      <c r="Q32" s="34">
        <v>0</v>
      </c>
      <c r="R32" s="52">
        <v>15</v>
      </c>
      <c r="S32" s="35">
        <v>0</v>
      </c>
      <c r="T32" s="36"/>
      <c r="U32" s="52"/>
      <c r="V32" s="35"/>
      <c r="W32" s="34"/>
      <c r="X32" s="52"/>
      <c r="Y32" s="37"/>
      <c r="Z32" s="36"/>
      <c r="AA32" s="52"/>
      <c r="AB32" s="35"/>
      <c r="AC32" s="34"/>
      <c r="AD32" s="52"/>
      <c r="AE32" s="37"/>
      <c r="AF32" s="36"/>
      <c r="AG32" s="52"/>
      <c r="AH32" s="35"/>
      <c r="AI32" s="16" t="s">
        <v>34</v>
      </c>
    </row>
    <row r="33" spans="7:35" x14ac:dyDescent="0.25">
      <c r="G33" s="40">
        <v>28</v>
      </c>
      <c r="H33" s="11" t="s">
        <v>118</v>
      </c>
      <c r="I33" s="16" t="s">
        <v>31</v>
      </c>
      <c r="J33" s="30">
        <v>5</v>
      </c>
      <c r="K33" s="30"/>
      <c r="L33" s="30"/>
      <c r="M33" s="30" t="s">
        <v>23</v>
      </c>
      <c r="N33" s="30" t="s">
        <v>20</v>
      </c>
      <c r="O33" s="30" t="s">
        <v>20</v>
      </c>
      <c r="P33" s="54"/>
      <c r="Q33" s="34">
        <v>15</v>
      </c>
      <c r="R33" s="52">
        <v>0</v>
      </c>
      <c r="S33" s="35">
        <v>0</v>
      </c>
      <c r="T33" s="36"/>
      <c r="U33" s="52"/>
      <c r="V33" s="35"/>
      <c r="W33" s="34"/>
      <c r="X33" s="52"/>
      <c r="Y33" s="37"/>
      <c r="Z33" s="36"/>
      <c r="AA33" s="52"/>
      <c r="AB33" s="35"/>
      <c r="AC33" s="34"/>
      <c r="AD33" s="52"/>
      <c r="AE33" s="37"/>
      <c r="AF33" s="36"/>
      <c r="AG33" s="52"/>
      <c r="AH33" s="35"/>
      <c r="AI33" s="16"/>
    </row>
    <row r="34" spans="7:35" x14ac:dyDescent="0.25">
      <c r="G34" s="40">
        <v>29</v>
      </c>
      <c r="H34" s="11" t="s">
        <v>119</v>
      </c>
      <c r="I34" s="16" t="s">
        <v>31</v>
      </c>
      <c r="J34" s="30">
        <v>5</v>
      </c>
      <c r="K34" s="30"/>
      <c r="L34" s="30"/>
      <c r="M34" s="30" t="s">
        <v>19</v>
      </c>
      <c r="N34" s="30" t="s">
        <v>20</v>
      </c>
      <c r="O34" s="30" t="s">
        <v>23</v>
      </c>
      <c r="P34" s="54"/>
      <c r="Q34" s="34">
        <v>30</v>
      </c>
      <c r="R34" s="52">
        <v>0</v>
      </c>
      <c r="S34" s="35">
        <v>15</v>
      </c>
      <c r="T34" s="36"/>
      <c r="U34" s="52"/>
      <c r="V34" s="35"/>
      <c r="W34" s="34"/>
      <c r="X34" s="52"/>
      <c r="Y34" s="37"/>
      <c r="Z34" s="36"/>
      <c r="AA34" s="52"/>
      <c r="AB34" s="35"/>
      <c r="AC34" s="34"/>
      <c r="AD34" s="52"/>
      <c r="AE34" s="37"/>
      <c r="AF34" s="36"/>
      <c r="AG34" s="52"/>
      <c r="AH34" s="35"/>
      <c r="AI34" s="16"/>
    </row>
    <row r="35" spans="7:35" ht="30" x14ac:dyDescent="0.25">
      <c r="G35" s="40">
        <v>30</v>
      </c>
      <c r="H35" s="11" t="s">
        <v>136</v>
      </c>
      <c r="I35" s="16" t="s">
        <v>139</v>
      </c>
      <c r="J35" s="30">
        <v>10</v>
      </c>
      <c r="K35" s="30"/>
      <c r="L35" s="30"/>
      <c r="M35" s="30" t="s">
        <v>29</v>
      </c>
      <c r="N35" s="30" t="s">
        <v>23</v>
      </c>
      <c r="O35" s="30" t="s">
        <v>23</v>
      </c>
      <c r="P35" s="54"/>
      <c r="Q35" s="34">
        <v>30</v>
      </c>
      <c r="R35" s="52">
        <v>0</v>
      </c>
      <c r="S35" s="35">
        <v>0</v>
      </c>
      <c r="T35" s="36"/>
      <c r="U35" s="52"/>
      <c r="V35" s="35"/>
      <c r="W35" s="34"/>
      <c r="X35" s="52"/>
      <c r="Y35" s="37"/>
      <c r="Z35" s="36"/>
      <c r="AA35" s="52"/>
      <c r="AB35" s="35"/>
      <c r="AC35" s="34"/>
      <c r="AD35" s="52"/>
      <c r="AE35" s="37"/>
      <c r="AF35" s="36"/>
      <c r="AG35" s="52"/>
      <c r="AH35" s="35"/>
      <c r="AI35" s="16"/>
    </row>
    <row r="36" spans="7:35" x14ac:dyDescent="0.25">
      <c r="G36" s="40">
        <v>31</v>
      </c>
      <c r="H36" s="11" t="s">
        <v>137</v>
      </c>
      <c r="I36" s="16" t="s">
        <v>139</v>
      </c>
      <c r="J36" s="30">
        <v>10</v>
      </c>
      <c r="K36" s="30"/>
      <c r="L36" s="30"/>
      <c r="M36" s="30" t="s">
        <v>23</v>
      </c>
      <c r="N36" s="30" t="s">
        <v>29</v>
      </c>
      <c r="O36" s="30" t="s">
        <v>23</v>
      </c>
      <c r="P36" s="54"/>
      <c r="Q36" s="34">
        <v>0</v>
      </c>
      <c r="R36" s="52">
        <v>30</v>
      </c>
      <c r="S36" s="35">
        <v>0</v>
      </c>
      <c r="T36" s="36"/>
      <c r="U36" s="52"/>
      <c r="V36" s="35"/>
      <c r="W36" s="34"/>
      <c r="X36" s="52"/>
      <c r="Y36" s="37"/>
      <c r="Z36" s="36"/>
      <c r="AA36" s="52"/>
      <c r="AB36" s="35"/>
      <c r="AC36" s="34"/>
      <c r="AD36" s="52"/>
      <c r="AE36" s="37"/>
      <c r="AF36" s="36"/>
      <c r="AG36" s="52"/>
      <c r="AH36" s="35"/>
      <c r="AI36" s="16"/>
    </row>
    <row r="37" spans="7:35" x14ac:dyDescent="0.25">
      <c r="G37" s="40">
        <v>32</v>
      </c>
      <c r="H37" s="11" t="s">
        <v>138</v>
      </c>
      <c r="I37" s="16" t="s">
        <v>139</v>
      </c>
      <c r="J37" s="30">
        <v>10</v>
      </c>
      <c r="K37" s="30"/>
      <c r="L37" s="30"/>
      <c r="M37" s="30" t="s">
        <v>23</v>
      </c>
      <c r="N37" s="30" t="s">
        <v>23</v>
      </c>
      <c r="O37" s="30" t="s">
        <v>29</v>
      </c>
      <c r="P37" s="54"/>
      <c r="Q37" s="34">
        <v>0</v>
      </c>
      <c r="R37" s="52">
        <v>0</v>
      </c>
      <c r="S37" s="35">
        <v>30</v>
      </c>
      <c r="T37" s="36"/>
      <c r="U37" s="52"/>
      <c r="V37" s="35"/>
      <c r="W37" s="34"/>
      <c r="X37" s="52"/>
      <c r="Y37" s="37"/>
      <c r="Z37" s="36"/>
      <c r="AA37" s="52"/>
      <c r="AB37" s="35"/>
      <c r="AC37" s="34"/>
      <c r="AD37" s="52"/>
      <c r="AE37" s="37"/>
      <c r="AF37" s="36"/>
      <c r="AG37" s="52"/>
      <c r="AH37" s="35"/>
      <c r="AI37" s="16"/>
    </row>
    <row r="38" spans="7:35" ht="45" x14ac:dyDescent="0.25">
      <c r="G38" s="40">
        <v>33</v>
      </c>
      <c r="H38" s="11" t="s">
        <v>122</v>
      </c>
      <c r="I38" s="16" t="s">
        <v>139</v>
      </c>
      <c r="J38" s="30"/>
      <c r="K38" s="30"/>
      <c r="L38" s="30"/>
      <c r="M38" s="30" t="s">
        <v>20</v>
      </c>
      <c r="N38" s="30" t="s">
        <v>23</v>
      </c>
      <c r="O38" s="30" t="s">
        <v>20</v>
      </c>
      <c r="P38" s="54"/>
      <c r="Q38" s="34">
        <v>0</v>
      </c>
      <c r="R38" s="52">
        <v>15</v>
      </c>
      <c r="S38" s="35">
        <v>0</v>
      </c>
      <c r="T38" s="36"/>
      <c r="U38" s="52"/>
      <c r="V38" s="35"/>
      <c r="W38" s="34"/>
      <c r="X38" s="52"/>
      <c r="Y38" s="37"/>
      <c r="Z38" s="36"/>
      <c r="AA38" s="52"/>
      <c r="AB38" s="35"/>
      <c r="AC38" s="34"/>
      <c r="AD38" s="52"/>
      <c r="AE38" s="37"/>
      <c r="AF38" s="36"/>
      <c r="AG38" s="52"/>
      <c r="AH38" s="35"/>
      <c r="AI38" s="16" t="s">
        <v>49</v>
      </c>
    </row>
    <row r="39" spans="7:35" x14ac:dyDescent="0.25">
      <c r="G39" s="40">
        <v>34</v>
      </c>
      <c r="H39" s="53" t="s">
        <v>47</v>
      </c>
      <c r="I39" s="16" t="s">
        <v>139</v>
      </c>
      <c r="J39" s="30"/>
      <c r="K39" s="30"/>
      <c r="L39" s="30"/>
      <c r="M39" s="30" t="s">
        <v>19</v>
      </c>
      <c r="N39" s="30" t="s">
        <v>25</v>
      </c>
      <c r="O39" s="30" t="s">
        <v>25</v>
      </c>
      <c r="P39" s="54"/>
      <c r="Q39" s="34">
        <v>40</v>
      </c>
      <c r="R39" s="52">
        <v>0</v>
      </c>
      <c r="S39" s="35">
        <v>0</v>
      </c>
      <c r="T39" s="36"/>
      <c r="U39" s="52"/>
      <c r="V39" s="35"/>
      <c r="W39" s="34"/>
      <c r="X39" s="52"/>
      <c r="Y39" s="37"/>
      <c r="Z39" s="36"/>
      <c r="AA39" s="52"/>
      <c r="AB39" s="35"/>
      <c r="AC39" s="34"/>
      <c r="AD39" s="52"/>
      <c r="AE39" s="37"/>
      <c r="AF39" s="36"/>
      <c r="AG39" s="52"/>
      <c r="AH39" s="35"/>
      <c r="AI39" s="16" t="s">
        <v>68</v>
      </c>
    </row>
    <row r="40" spans="7:35" x14ac:dyDescent="0.25">
      <c r="G40" s="40">
        <v>35</v>
      </c>
      <c r="H40" s="11" t="s">
        <v>120</v>
      </c>
      <c r="I40" s="16" t="s">
        <v>139</v>
      </c>
      <c r="J40" s="30"/>
      <c r="K40" s="30"/>
      <c r="L40" s="30"/>
      <c r="M40" s="30" t="s">
        <v>20</v>
      </c>
      <c r="N40" s="30" t="s">
        <v>23</v>
      </c>
      <c r="O40" s="30" t="s">
        <v>20</v>
      </c>
      <c r="P40" s="54"/>
      <c r="Q40" s="34">
        <v>0</v>
      </c>
      <c r="R40" s="52">
        <v>15</v>
      </c>
      <c r="S40" s="35">
        <v>0</v>
      </c>
      <c r="T40" s="36"/>
      <c r="U40" s="52"/>
      <c r="V40" s="35"/>
      <c r="W40" s="34"/>
      <c r="X40" s="52"/>
      <c r="Y40" s="37"/>
      <c r="Z40" s="36"/>
      <c r="AA40" s="52"/>
      <c r="AB40" s="35"/>
      <c r="AC40" s="34"/>
      <c r="AD40" s="52"/>
      <c r="AE40" s="37"/>
      <c r="AF40" s="36"/>
      <c r="AG40" s="52"/>
      <c r="AH40" s="35"/>
      <c r="AI40" s="16"/>
    </row>
    <row r="41" spans="7:35" ht="30" x14ac:dyDescent="0.25">
      <c r="G41" s="40">
        <v>36</v>
      </c>
      <c r="H41" s="11" t="s">
        <v>121</v>
      </c>
      <c r="I41" s="16" t="s">
        <v>139</v>
      </c>
      <c r="J41" s="30"/>
      <c r="K41" s="30"/>
      <c r="L41" s="30"/>
      <c r="M41" s="30" t="s">
        <v>19</v>
      </c>
      <c r="N41" s="30" t="s">
        <v>19</v>
      </c>
      <c r="O41" s="30" t="s">
        <v>23</v>
      </c>
      <c r="P41" s="54"/>
      <c r="Q41" s="34">
        <v>15</v>
      </c>
      <c r="R41" s="52">
        <v>15</v>
      </c>
      <c r="S41" s="35">
        <v>0</v>
      </c>
      <c r="T41" s="36"/>
      <c r="U41" s="52"/>
      <c r="V41" s="35"/>
      <c r="W41" s="34"/>
      <c r="X41" s="52"/>
      <c r="Y41" s="37"/>
      <c r="Z41" s="36"/>
      <c r="AA41" s="52"/>
      <c r="AB41" s="35"/>
      <c r="AC41" s="34"/>
      <c r="AD41" s="52"/>
      <c r="AE41" s="37"/>
      <c r="AF41" s="36"/>
      <c r="AG41" s="52"/>
      <c r="AH41" s="35"/>
      <c r="AI41" s="16" t="s">
        <v>24</v>
      </c>
    </row>
    <row r="42" spans="7:35" ht="45" x14ac:dyDescent="0.25">
      <c r="G42" s="40">
        <v>37</v>
      </c>
      <c r="H42" s="11" t="s">
        <v>130</v>
      </c>
      <c r="I42" s="16" t="s">
        <v>139</v>
      </c>
      <c r="J42" s="30"/>
      <c r="K42" s="30"/>
      <c r="L42" s="30"/>
      <c r="M42" s="30" t="s">
        <v>29</v>
      </c>
      <c r="N42" s="30" t="s">
        <v>19</v>
      </c>
      <c r="O42" s="30" t="s">
        <v>20</v>
      </c>
      <c r="P42" s="54"/>
      <c r="Q42" s="34">
        <v>40</v>
      </c>
      <c r="R42" s="52">
        <v>20</v>
      </c>
      <c r="S42" s="35">
        <v>0</v>
      </c>
      <c r="T42" s="36"/>
      <c r="U42" s="52"/>
      <c r="V42" s="35"/>
      <c r="W42" s="34"/>
      <c r="X42" s="52"/>
      <c r="Y42" s="37"/>
      <c r="Z42" s="36"/>
      <c r="AA42" s="52"/>
      <c r="AB42" s="35"/>
      <c r="AC42" s="34"/>
      <c r="AD42" s="52"/>
      <c r="AE42" s="37"/>
      <c r="AF42" s="36"/>
      <c r="AG42" s="52"/>
      <c r="AH42" s="35"/>
      <c r="AI42" s="16" t="s">
        <v>62</v>
      </c>
    </row>
    <row r="43" spans="7:35" ht="30" x14ac:dyDescent="0.25">
      <c r="G43" s="40">
        <v>38</v>
      </c>
      <c r="H43" s="15" t="s">
        <v>142</v>
      </c>
      <c r="I43" s="16" t="s">
        <v>50</v>
      </c>
      <c r="J43" s="30"/>
      <c r="K43" s="30"/>
      <c r="L43" s="30"/>
      <c r="M43" s="30" t="s">
        <v>19</v>
      </c>
      <c r="N43" s="30" t="s">
        <v>20</v>
      </c>
      <c r="O43" s="30" t="s">
        <v>20</v>
      </c>
      <c r="P43" s="54"/>
      <c r="Q43" s="34">
        <v>25</v>
      </c>
      <c r="R43" s="52">
        <v>0</v>
      </c>
      <c r="S43" s="35">
        <v>0</v>
      </c>
      <c r="T43" s="36"/>
      <c r="U43" s="52"/>
      <c r="V43" s="35"/>
      <c r="W43" s="34"/>
      <c r="X43" s="52"/>
      <c r="Y43" s="37"/>
      <c r="Z43" s="36"/>
      <c r="AA43" s="52"/>
      <c r="AB43" s="35"/>
      <c r="AC43" s="34"/>
      <c r="AD43" s="52"/>
      <c r="AE43" s="37"/>
      <c r="AF43" s="36"/>
      <c r="AG43" s="52"/>
      <c r="AH43" s="35"/>
      <c r="AI43" s="16" t="s">
        <v>66</v>
      </c>
    </row>
    <row r="44" spans="7:35" ht="75" x14ac:dyDescent="0.25">
      <c r="G44" s="40">
        <v>39</v>
      </c>
      <c r="H44" s="11" t="s">
        <v>143</v>
      </c>
      <c r="I44" s="16" t="s">
        <v>50</v>
      </c>
      <c r="J44" s="30"/>
      <c r="K44" s="30"/>
      <c r="L44" s="30"/>
      <c r="M44" s="30" t="s">
        <v>23</v>
      </c>
      <c r="N44" s="30" t="s">
        <v>23</v>
      </c>
      <c r="O44" s="30" t="s">
        <v>25</v>
      </c>
      <c r="P44" s="54"/>
      <c r="Q44" s="34">
        <v>25</v>
      </c>
      <c r="R44" s="52">
        <v>30</v>
      </c>
      <c r="S44" s="35">
        <v>0</v>
      </c>
      <c r="T44" s="36"/>
      <c r="U44" s="52"/>
      <c r="V44" s="35"/>
      <c r="W44" s="34"/>
      <c r="X44" s="52"/>
      <c r="Y44" s="37"/>
      <c r="Z44" s="36"/>
      <c r="AA44" s="52"/>
      <c r="AB44" s="35"/>
      <c r="AC44" s="34"/>
      <c r="AD44" s="52"/>
      <c r="AE44" s="37"/>
      <c r="AF44" s="36"/>
      <c r="AG44" s="52"/>
      <c r="AH44" s="35"/>
      <c r="AI44" s="16" t="s">
        <v>54</v>
      </c>
    </row>
    <row r="45" spans="7:35" ht="30" x14ac:dyDescent="0.25">
      <c r="G45" s="40">
        <v>40</v>
      </c>
      <c r="H45" s="11" t="s">
        <v>70</v>
      </c>
      <c r="I45" s="16" t="s">
        <v>50</v>
      </c>
      <c r="J45" s="30"/>
      <c r="K45" s="30"/>
      <c r="L45" s="30"/>
      <c r="M45" s="30" t="s">
        <v>20</v>
      </c>
      <c r="N45" s="30" t="s">
        <v>19</v>
      </c>
      <c r="O45" s="30" t="s">
        <v>19</v>
      </c>
      <c r="P45" s="54"/>
      <c r="Q45" s="34">
        <v>0</v>
      </c>
      <c r="R45" s="52">
        <v>25</v>
      </c>
      <c r="S45" s="35">
        <v>25</v>
      </c>
      <c r="T45" s="36"/>
      <c r="U45" s="52"/>
      <c r="V45" s="35"/>
      <c r="W45" s="34"/>
      <c r="X45" s="52"/>
      <c r="Y45" s="37"/>
      <c r="Z45" s="36"/>
      <c r="AA45" s="52"/>
      <c r="AB45" s="35"/>
      <c r="AC45" s="34"/>
      <c r="AD45" s="52"/>
      <c r="AE45" s="37"/>
      <c r="AF45" s="36"/>
      <c r="AG45" s="52"/>
      <c r="AH45" s="35"/>
      <c r="AI45" s="16" t="s">
        <v>12</v>
      </c>
    </row>
    <row r="46" spans="7:35" ht="45" x14ac:dyDescent="0.25">
      <c r="G46" s="40">
        <v>41</v>
      </c>
      <c r="H46" s="11" t="s">
        <v>89</v>
      </c>
      <c r="I46" s="16" t="s">
        <v>48</v>
      </c>
      <c r="J46" s="30"/>
      <c r="K46" s="30"/>
      <c r="L46" s="30"/>
      <c r="M46" s="30" t="s">
        <v>19</v>
      </c>
      <c r="N46" s="30" t="s">
        <v>25</v>
      </c>
      <c r="O46" s="30" t="s">
        <v>53</v>
      </c>
      <c r="P46" s="54"/>
      <c r="Q46" s="34">
        <v>40</v>
      </c>
      <c r="R46" s="52">
        <v>0</v>
      </c>
      <c r="S46" s="35">
        <v>15</v>
      </c>
      <c r="T46" s="36"/>
      <c r="U46" s="52"/>
      <c r="V46" s="35"/>
      <c r="W46" s="34"/>
      <c r="X46" s="52"/>
      <c r="Y46" s="37"/>
      <c r="Z46" s="36"/>
      <c r="AA46" s="52"/>
      <c r="AB46" s="35"/>
      <c r="AC46" s="34"/>
      <c r="AD46" s="52"/>
      <c r="AE46" s="37"/>
      <c r="AF46" s="36"/>
      <c r="AG46" s="52"/>
      <c r="AH46" s="35"/>
      <c r="AI46" s="16" t="s">
        <v>99</v>
      </c>
    </row>
    <row r="47" spans="7:35" ht="30" x14ac:dyDescent="0.25">
      <c r="G47" s="40">
        <v>42</v>
      </c>
      <c r="H47" s="11" t="s">
        <v>125</v>
      </c>
      <c r="I47" s="16" t="s">
        <v>48</v>
      </c>
      <c r="J47" s="30">
        <v>6</v>
      </c>
      <c r="K47" s="30"/>
      <c r="L47" s="30"/>
      <c r="M47" s="30" t="s">
        <v>25</v>
      </c>
      <c r="N47" s="30" t="s">
        <v>23</v>
      </c>
      <c r="O47" s="30" t="s">
        <v>19</v>
      </c>
      <c r="P47" s="54"/>
      <c r="Q47" s="34">
        <v>0</v>
      </c>
      <c r="R47" s="52">
        <v>20</v>
      </c>
      <c r="S47" s="35">
        <v>45</v>
      </c>
      <c r="T47" s="36"/>
      <c r="U47" s="52"/>
      <c r="V47" s="35"/>
      <c r="W47" s="34"/>
      <c r="X47" s="52"/>
      <c r="Y47" s="37"/>
      <c r="Z47" s="36"/>
      <c r="AA47" s="52"/>
      <c r="AB47" s="35"/>
      <c r="AC47" s="34"/>
      <c r="AD47" s="52"/>
      <c r="AE47" s="37"/>
      <c r="AF47" s="36"/>
      <c r="AG47" s="52"/>
      <c r="AH47" s="35"/>
      <c r="AI47" s="16" t="s">
        <v>56</v>
      </c>
    </row>
    <row r="48" spans="7:35" x14ac:dyDescent="0.25">
      <c r="G48" s="40">
        <v>43</v>
      </c>
      <c r="H48" s="11" t="s">
        <v>126</v>
      </c>
      <c r="I48" s="16" t="s">
        <v>48</v>
      </c>
      <c r="J48" s="30">
        <v>6</v>
      </c>
      <c r="K48" s="30"/>
      <c r="L48" s="30"/>
      <c r="M48" s="30" t="s">
        <v>19</v>
      </c>
      <c r="N48" s="30" t="s">
        <v>20</v>
      </c>
      <c r="O48" s="30" t="s">
        <v>19</v>
      </c>
      <c r="P48" s="54"/>
      <c r="Q48" s="34">
        <v>20</v>
      </c>
      <c r="R48" s="52">
        <v>0</v>
      </c>
      <c r="S48" s="35">
        <v>20</v>
      </c>
      <c r="T48" s="36"/>
      <c r="U48" s="52"/>
      <c r="V48" s="35"/>
      <c r="W48" s="34"/>
      <c r="X48" s="52"/>
      <c r="Y48" s="37"/>
      <c r="Z48" s="36"/>
      <c r="AA48" s="52"/>
      <c r="AB48" s="35"/>
      <c r="AC48" s="34"/>
      <c r="AD48" s="52"/>
      <c r="AE48" s="37"/>
      <c r="AF48" s="36"/>
      <c r="AG48" s="52"/>
      <c r="AH48" s="35"/>
      <c r="AI48" s="16" t="s">
        <v>55</v>
      </c>
    </row>
    <row r="49" spans="7:35" ht="30" x14ac:dyDescent="0.25">
      <c r="G49" s="40">
        <v>44</v>
      </c>
      <c r="H49" s="11" t="s">
        <v>58</v>
      </c>
      <c r="I49" s="16" t="s">
        <v>48</v>
      </c>
      <c r="J49" s="30">
        <v>6</v>
      </c>
      <c r="K49" s="30"/>
      <c r="L49" s="30"/>
      <c r="M49" s="30" t="s">
        <v>23</v>
      </c>
      <c r="N49" s="30" t="s">
        <v>23</v>
      </c>
      <c r="O49" s="30" t="s">
        <v>25</v>
      </c>
      <c r="P49" s="54"/>
      <c r="Q49" s="34">
        <v>20</v>
      </c>
      <c r="R49" s="52">
        <v>20</v>
      </c>
      <c r="S49" s="35">
        <v>0</v>
      </c>
      <c r="T49" s="36"/>
      <c r="U49" s="52"/>
      <c r="V49" s="35"/>
      <c r="W49" s="34"/>
      <c r="X49" s="52"/>
      <c r="Y49" s="37"/>
      <c r="Z49" s="36"/>
      <c r="AA49" s="52"/>
      <c r="AB49" s="35"/>
      <c r="AC49" s="34"/>
      <c r="AD49" s="52"/>
      <c r="AE49" s="37"/>
      <c r="AF49" s="36"/>
      <c r="AG49" s="52"/>
      <c r="AH49" s="35"/>
      <c r="AI49" s="16" t="s">
        <v>57</v>
      </c>
    </row>
    <row r="50" spans="7:35" ht="30" x14ac:dyDescent="0.25">
      <c r="G50" s="40">
        <v>45</v>
      </c>
      <c r="H50" s="11" t="s">
        <v>74</v>
      </c>
      <c r="I50" s="16" t="s">
        <v>48</v>
      </c>
      <c r="J50" s="30">
        <v>6</v>
      </c>
      <c r="K50" s="30"/>
      <c r="L50" s="30"/>
      <c r="M50" s="30" t="s">
        <v>23</v>
      </c>
      <c r="N50" s="30" t="s">
        <v>23</v>
      </c>
      <c r="O50" s="30" t="s">
        <v>23</v>
      </c>
      <c r="P50" s="54"/>
      <c r="Q50" s="34">
        <v>0</v>
      </c>
      <c r="R50" s="52">
        <v>0</v>
      </c>
      <c r="S50" s="35">
        <v>0</v>
      </c>
      <c r="T50" s="36"/>
      <c r="U50" s="52"/>
      <c r="V50" s="35"/>
      <c r="W50" s="34"/>
      <c r="X50" s="52"/>
      <c r="Y50" s="37"/>
      <c r="Z50" s="36"/>
      <c r="AA50" s="52"/>
      <c r="AB50" s="35"/>
      <c r="AC50" s="34"/>
      <c r="AD50" s="52"/>
      <c r="AE50" s="37"/>
      <c r="AF50" s="36"/>
      <c r="AG50" s="52"/>
      <c r="AH50" s="35"/>
      <c r="AI50" s="16" t="s">
        <v>59</v>
      </c>
    </row>
    <row r="51" spans="7:35" ht="90" x14ac:dyDescent="0.25">
      <c r="G51" s="40">
        <v>46</v>
      </c>
      <c r="H51" s="11" t="s">
        <v>128</v>
      </c>
      <c r="I51" s="16" t="s">
        <v>48</v>
      </c>
      <c r="J51" s="30">
        <v>7</v>
      </c>
      <c r="K51" s="30"/>
      <c r="L51" s="30"/>
      <c r="M51" s="30" t="s">
        <v>63</v>
      </c>
      <c r="N51" s="30" t="s">
        <v>25</v>
      </c>
      <c r="O51" s="30" t="s">
        <v>63</v>
      </c>
      <c r="P51" s="54"/>
      <c r="Q51" s="34">
        <v>20</v>
      </c>
      <c r="R51" s="52">
        <v>0</v>
      </c>
      <c r="S51" s="35">
        <v>20</v>
      </c>
      <c r="T51" s="36"/>
      <c r="U51" s="52"/>
      <c r="V51" s="35"/>
      <c r="W51" s="34"/>
      <c r="X51" s="52"/>
      <c r="Y51" s="37"/>
      <c r="Z51" s="36"/>
      <c r="AA51" s="52"/>
      <c r="AB51" s="35"/>
      <c r="AC51" s="34"/>
      <c r="AD51" s="52"/>
      <c r="AE51" s="37"/>
      <c r="AF51" s="36"/>
      <c r="AG51" s="52"/>
      <c r="AH51" s="35"/>
      <c r="AI51" s="16" t="s">
        <v>67</v>
      </c>
    </row>
    <row r="52" spans="7:35" ht="60" x14ac:dyDescent="0.25">
      <c r="G52" s="40">
        <v>47</v>
      </c>
      <c r="H52" s="11" t="s">
        <v>129</v>
      </c>
      <c r="I52" s="16" t="s">
        <v>48</v>
      </c>
      <c r="J52" s="30">
        <v>7</v>
      </c>
      <c r="K52" s="30"/>
      <c r="L52" s="30"/>
      <c r="M52" s="30" t="s">
        <v>63</v>
      </c>
      <c r="N52" s="30" t="s">
        <v>23</v>
      </c>
      <c r="O52" s="30" t="s">
        <v>63</v>
      </c>
      <c r="P52" s="54"/>
      <c r="Q52" s="34">
        <v>10</v>
      </c>
      <c r="R52" s="52">
        <v>0</v>
      </c>
      <c r="S52" s="35">
        <v>10</v>
      </c>
      <c r="T52" s="36"/>
      <c r="U52" s="52"/>
      <c r="V52" s="35"/>
      <c r="W52" s="34"/>
      <c r="X52" s="52"/>
      <c r="Y52" s="37"/>
      <c r="Z52" s="36"/>
      <c r="AA52" s="52"/>
      <c r="AB52" s="35"/>
      <c r="AC52" s="34"/>
      <c r="AD52" s="52"/>
      <c r="AE52" s="37"/>
      <c r="AF52" s="36"/>
      <c r="AG52" s="52"/>
      <c r="AH52" s="35"/>
      <c r="AI52" s="16" t="s">
        <v>60</v>
      </c>
    </row>
    <row r="53" spans="7:35" ht="30" x14ac:dyDescent="0.25">
      <c r="G53" s="40">
        <v>48</v>
      </c>
      <c r="H53" s="11" t="s">
        <v>133</v>
      </c>
      <c r="I53" s="16" t="s">
        <v>131</v>
      </c>
      <c r="J53" s="30">
        <v>9</v>
      </c>
      <c r="K53" s="30"/>
      <c r="L53" s="30"/>
      <c r="M53" s="30" t="s">
        <v>25</v>
      </c>
      <c r="N53" s="30" t="s">
        <v>23</v>
      </c>
      <c r="O53" s="30" t="s">
        <v>23</v>
      </c>
      <c r="P53" s="54"/>
      <c r="Q53" s="34">
        <v>0</v>
      </c>
      <c r="R53" s="52">
        <v>30</v>
      </c>
      <c r="S53" s="35">
        <v>30</v>
      </c>
      <c r="T53" s="36"/>
      <c r="U53" s="52"/>
      <c r="V53" s="35"/>
      <c r="W53" s="34"/>
      <c r="X53" s="52"/>
      <c r="Y53" s="37"/>
      <c r="Z53" s="36"/>
      <c r="AA53" s="52"/>
      <c r="AB53" s="35"/>
      <c r="AC53" s="34"/>
      <c r="AD53" s="52"/>
      <c r="AE53" s="37"/>
      <c r="AF53" s="36"/>
      <c r="AG53" s="52"/>
      <c r="AH53" s="35"/>
      <c r="AI53" s="16" t="s">
        <v>132</v>
      </c>
    </row>
    <row r="54" spans="7:35" x14ac:dyDescent="0.25">
      <c r="G54" s="40">
        <v>49</v>
      </c>
      <c r="H54" s="11" t="s">
        <v>135</v>
      </c>
      <c r="I54" s="16" t="s">
        <v>131</v>
      </c>
      <c r="J54" s="30">
        <v>9</v>
      </c>
      <c r="K54" s="30"/>
      <c r="L54" s="30"/>
      <c r="M54" s="30" t="s">
        <v>23</v>
      </c>
      <c r="N54" s="30" t="s">
        <v>25</v>
      </c>
      <c r="O54" s="30" t="s">
        <v>23</v>
      </c>
      <c r="P54" s="54"/>
      <c r="Q54" s="34">
        <v>30</v>
      </c>
      <c r="R54" s="52">
        <v>0</v>
      </c>
      <c r="S54" s="35">
        <v>30</v>
      </c>
      <c r="T54" s="36"/>
      <c r="U54" s="52"/>
      <c r="V54" s="35"/>
      <c r="W54" s="34"/>
      <c r="X54" s="52"/>
      <c r="Y54" s="37"/>
      <c r="Z54" s="36"/>
      <c r="AA54" s="52"/>
      <c r="AB54" s="35"/>
      <c r="AC54" s="34"/>
      <c r="AD54" s="52"/>
      <c r="AE54" s="37"/>
      <c r="AF54" s="36"/>
      <c r="AG54" s="52"/>
      <c r="AH54" s="35"/>
      <c r="AI54" s="16" t="s">
        <v>132</v>
      </c>
    </row>
    <row r="55" spans="7:35" x14ac:dyDescent="0.25">
      <c r="G55" s="40">
        <v>50</v>
      </c>
      <c r="H55" s="11" t="s">
        <v>134</v>
      </c>
      <c r="I55" s="16" t="s">
        <v>131</v>
      </c>
      <c r="J55" s="30">
        <v>9</v>
      </c>
      <c r="K55" s="30"/>
      <c r="L55" s="30"/>
      <c r="M55" s="30" t="s">
        <v>23</v>
      </c>
      <c r="N55" s="30" t="s">
        <v>23</v>
      </c>
      <c r="O55" s="30" t="s">
        <v>25</v>
      </c>
      <c r="P55" s="54"/>
      <c r="Q55" s="34">
        <v>30</v>
      </c>
      <c r="R55" s="52">
        <v>30</v>
      </c>
      <c r="S55" s="35">
        <v>0</v>
      </c>
      <c r="T55" s="36"/>
      <c r="U55" s="52"/>
      <c r="V55" s="35"/>
      <c r="W55" s="34"/>
      <c r="X55" s="52"/>
      <c r="Y55" s="37"/>
      <c r="Z55" s="36"/>
      <c r="AA55" s="52"/>
      <c r="AB55" s="35"/>
      <c r="AC55" s="34"/>
      <c r="AD55" s="52"/>
      <c r="AE55" s="37"/>
      <c r="AF55" s="36"/>
      <c r="AG55" s="52"/>
      <c r="AH55" s="35"/>
      <c r="AI55" s="16" t="s">
        <v>132</v>
      </c>
    </row>
    <row r="56" spans="7:35" ht="30" x14ac:dyDescent="0.25">
      <c r="G56" s="40">
        <v>51</v>
      </c>
      <c r="H56" s="11" t="s">
        <v>144</v>
      </c>
      <c r="I56" s="16" t="s">
        <v>131</v>
      </c>
      <c r="J56" s="30"/>
      <c r="K56" s="30"/>
      <c r="L56" s="30"/>
      <c r="M56" s="30"/>
      <c r="N56" s="30"/>
      <c r="O56" s="30"/>
      <c r="P56" s="10"/>
      <c r="Q56" s="34"/>
      <c r="R56" s="52"/>
      <c r="S56" s="35"/>
      <c r="T56" s="36"/>
      <c r="U56" s="52"/>
      <c r="V56" s="35"/>
      <c r="W56" s="34"/>
      <c r="X56" s="52"/>
      <c r="Y56" s="37"/>
      <c r="Z56" s="36"/>
      <c r="AA56" s="52"/>
      <c r="AB56" s="35"/>
      <c r="AC56" s="34"/>
      <c r="AD56" s="52"/>
      <c r="AE56" s="37"/>
      <c r="AF56" s="36"/>
      <c r="AG56" s="52"/>
      <c r="AH56" s="35"/>
      <c r="AI56" s="16"/>
    </row>
    <row r="57" spans="7:35" x14ac:dyDescent="0.25">
      <c r="G57" s="40">
        <v>52</v>
      </c>
      <c r="H57" s="11"/>
      <c r="I57" s="16"/>
      <c r="J57" s="30"/>
      <c r="K57" s="30"/>
      <c r="L57" s="30"/>
      <c r="M57" s="30"/>
      <c r="N57" s="30"/>
      <c r="O57" s="30"/>
      <c r="P57" s="10"/>
      <c r="Q57" s="34"/>
      <c r="R57" s="52"/>
      <c r="S57" s="35"/>
      <c r="T57" s="36"/>
      <c r="U57" s="52"/>
      <c r="V57" s="35"/>
      <c r="W57" s="34"/>
      <c r="X57" s="52"/>
      <c r="Y57" s="37"/>
      <c r="Z57" s="36"/>
      <c r="AA57" s="52"/>
      <c r="AB57" s="35"/>
      <c r="AC57" s="34"/>
      <c r="AD57" s="52"/>
      <c r="AE57" s="37"/>
      <c r="AF57" s="36"/>
      <c r="AG57" s="52"/>
      <c r="AH57" s="35"/>
      <c r="AI57" s="16"/>
    </row>
    <row r="58" spans="7:35" x14ac:dyDescent="0.25">
      <c r="G58" s="40">
        <v>53</v>
      </c>
      <c r="H58" s="11"/>
      <c r="I58" s="16"/>
      <c r="J58" s="30"/>
      <c r="K58" s="30"/>
      <c r="L58" s="30"/>
      <c r="M58" s="30"/>
      <c r="N58" s="30"/>
      <c r="O58" s="30"/>
      <c r="P58" s="10"/>
      <c r="Q58" s="34"/>
      <c r="R58" s="25"/>
      <c r="S58" s="35"/>
      <c r="T58" s="36"/>
      <c r="U58" s="25"/>
      <c r="V58" s="35"/>
      <c r="W58" s="34"/>
      <c r="X58" s="25"/>
      <c r="Y58" s="37"/>
      <c r="Z58" s="36"/>
      <c r="AA58" s="25"/>
      <c r="AB58" s="35"/>
      <c r="AC58" s="34"/>
      <c r="AD58" s="25"/>
      <c r="AE58" s="37"/>
      <c r="AF58" s="36"/>
      <c r="AG58" s="25"/>
      <c r="AH58" s="35"/>
      <c r="AI58" s="16"/>
    </row>
    <row r="59" spans="7:35" x14ac:dyDescent="0.25">
      <c r="G59" s="40">
        <v>54</v>
      </c>
      <c r="H59" s="11"/>
      <c r="I59" s="16"/>
      <c r="J59" s="30"/>
      <c r="K59" s="30"/>
      <c r="L59" s="30"/>
      <c r="M59" s="30"/>
      <c r="N59" s="30"/>
      <c r="O59" s="30"/>
      <c r="P59" s="10"/>
      <c r="Q59" s="34"/>
      <c r="R59" s="25"/>
      <c r="S59" s="35"/>
      <c r="T59" s="36"/>
      <c r="U59" s="25"/>
      <c r="V59" s="35"/>
      <c r="W59" s="34"/>
      <c r="X59" s="25"/>
      <c r="Y59" s="37"/>
      <c r="Z59" s="36"/>
      <c r="AA59" s="25"/>
      <c r="AB59" s="35"/>
      <c r="AC59" s="34"/>
      <c r="AD59" s="25"/>
      <c r="AE59" s="37"/>
      <c r="AF59" s="36"/>
      <c r="AG59" s="25"/>
      <c r="AH59" s="35"/>
      <c r="AI59" s="16"/>
    </row>
    <row r="60" spans="7:35" x14ac:dyDescent="0.25">
      <c r="G60" s="40">
        <v>55</v>
      </c>
      <c r="H60" s="11"/>
      <c r="I60" s="16"/>
      <c r="J60" s="30"/>
      <c r="K60" s="30"/>
      <c r="L60" s="30"/>
      <c r="M60" s="30"/>
      <c r="N60" s="30"/>
      <c r="O60" s="30"/>
      <c r="P60" s="10"/>
      <c r="Q60" s="34"/>
      <c r="R60" s="25"/>
      <c r="S60" s="35"/>
      <c r="T60" s="36"/>
      <c r="U60" s="25"/>
      <c r="V60" s="35"/>
      <c r="W60" s="34"/>
      <c r="X60" s="25"/>
      <c r="Y60" s="37"/>
      <c r="Z60" s="36"/>
      <c r="AA60" s="25"/>
      <c r="AB60" s="35"/>
      <c r="AC60" s="34"/>
      <c r="AD60" s="25"/>
      <c r="AE60" s="37"/>
      <c r="AF60" s="36"/>
      <c r="AG60" s="25"/>
      <c r="AH60" s="35"/>
      <c r="AI60" s="16"/>
    </row>
    <row r="61" spans="7:35" x14ac:dyDescent="0.25">
      <c r="G61" s="40">
        <v>56</v>
      </c>
      <c r="H61" s="11"/>
      <c r="I61" s="16"/>
      <c r="J61" s="30"/>
      <c r="K61" s="30"/>
      <c r="L61" s="30"/>
      <c r="M61" s="30"/>
      <c r="N61" s="30"/>
      <c r="O61" s="30"/>
      <c r="P61" s="10"/>
      <c r="Q61" s="34"/>
      <c r="R61" s="25"/>
      <c r="S61" s="35"/>
      <c r="T61" s="36"/>
      <c r="U61" s="25"/>
      <c r="V61" s="35"/>
      <c r="W61" s="34"/>
      <c r="X61" s="25"/>
      <c r="Y61" s="37"/>
      <c r="Z61" s="36"/>
      <c r="AA61" s="25"/>
      <c r="AB61" s="35"/>
      <c r="AC61" s="34"/>
      <c r="AD61" s="25"/>
      <c r="AE61" s="37"/>
      <c r="AF61" s="36"/>
      <c r="AG61" s="25"/>
      <c r="AH61" s="35"/>
      <c r="AI61" s="16"/>
    </row>
    <row r="62" spans="7:35" x14ac:dyDescent="0.25">
      <c r="G62" s="40">
        <v>57</v>
      </c>
      <c r="H62" s="11"/>
      <c r="I62" s="17"/>
      <c r="J62" s="30"/>
      <c r="K62" s="30"/>
      <c r="L62" s="30"/>
      <c r="M62" s="30"/>
      <c r="N62" s="30"/>
      <c r="O62" s="30"/>
      <c r="P62" s="10"/>
      <c r="Q62" s="34"/>
      <c r="R62" s="25"/>
      <c r="S62" s="35"/>
      <c r="T62" s="36"/>
      <c r="U62" s="25"/>
      <c r="V62" s="35"/>
      <c r="W62" s="34"/>
      <c r="X62" s="25"/>
      <c r="Y62" s="37"/>
      <c r="Z62" s="36"/>
      <c r="AA62" s="25"/>
      <c r="AB62" s="35"/>
      <c r="AC62" s="34"/>
      <c r="AD62" s="25"/>
      <c r="AE62" s="37"/>
      <c r="AF62" s="36"/>
      <c r="AG62" s="25"/>
      <c r="AH62" s="35"/>
      <c r="AI62" s="16"/>
    </row>
    <row r="63" spans="7:35" x14ac:dyDescent="0.25">
      <c r="G63" s="41">
        <v>58</v>
      </c>
      <c r="H63" s="11"/>
      <c r="I63" s="16"/>
      <c r="J63" s="30"/>
      <c r="K63" s="30"/>
      <c r="L63" s="30"/>
      <c r="M63" s="30"/>
      <c r="N63" s="30"/>
      <c r="O63" s="30"/>
      <c r="P63" s="10"/>
      <c r="Q63" s="34"/>
      <c r="R63" s="25"/>
      <c r="S63" s="35"/>
      <c r="T63" s="36"/>
      <c r="U63" s="25"/>
      <c r="V63" s="35"/>
      <c r="W63" s="34"/>
      <c r="X63" s="25"/>
      <c r="Y63" s="37"/>
      <c r="Z63" s="36"/>
      <c r="AA63" s="25"/>
      <c r="AB63" s="35"/>
      <c r="AC63" s="34"/>
      <c r="AD63" s="25"/>
      <c r="AE63" s="37"/>
      <c r="AF63" s="36"/>
      <c r="AG63" s="25"/>
      <c r="AH63" s="35"/>
      <c r="AI63" s="16"/>
    </row>
    <row r="64" spans="7:35" x14ac:dyDescent="0.25">
      <c r="G64" s="41">
        <v>59</v>
      </c>
      <c r="H64" s="11"/>
      <c r="I64" s="16"/>
      <c r="J64" s="30"/>
      <c r="K64" s="30"/>
      <c r="L64" s="30"/>
      <c r="M64" s="30"/>
      <c r="N64" s="30"/>
      <c r="O64" s="30"/>
      <c r="P64" s="10"/>
      <c r="Q64" s="34"/>
      <c r="R64" s="25"/>
      <c r="S64" s="35"/>
      <c r="T64" s="36"/>
      <c r="U64" s="25"/>
      <c r="V64" s="35"/>
      <c r="W64" s="34"/>
      <c r="X64" s="25"/>
      <c r="Y64" s="37"/>
      <c r="Z64" s="36"/>
      <c r="AA64" s="25"/>
      <c r="AB64" s="35"/>
      <c r="AC64" s="34"/>
      <c r="AD64" s="25"/>
      <c r="AE64" s="37"/>
      <c r="AF64" s="36"/>
      <c r="AG64" s="25"/>
      <c r="AH64" s="35"/>
      <c r="AI64" s="16"/>
    </row>
    <row r="65" spans="7:35" x14ac:dyDescent="0.25">
      <c r="G65" s="41">
        <v>60</v>
      </c>
      <c r="H65" s="38"/>
      <c r="I65" s="16"/>
      <c r="J65" s="30"/>
      <c r="K65" s="30"/>
      <c r="L65" s="30"/>
      <c r="M65" s="30"/>
      <c r="N65" s="30"/>
      <c r="O65" s="30"/>
      <c r="P65" s="10"/>
      <c r="Q65" s="34"/>
      <c r="R65" s="25"/>
      <c r="S65" s="35"/>
      <c r="T65" s="36"/>
      <c r="U65" s="25"/>
      <c r="V65" s="35"/>
      <c r="W65" s="34"/>
      <c r="X65" s="25"/>
      <c r="Y65" s="37"/>
      <c r="Z65" s="36"/>
      <c r="AA65" s="25"/>
      <c r="AB65" s="35"/>
      <c r="AC65" s="34"/>
      <c r="AD65" s="25"/>
      <c r="AE65" s="37"/>
      <c r="AF65" s="36"/>
      <c r="AG65" s="25"/>
      <c r="AH65" s="35"/>
      <c r="AI65" s="16"/>
    </row>
    <row r="66" spans="7:35" x14ac:dyDescent="0.25">
      <c r="G66" s="41">
        <v>61</v>
      </c>
      <c r="H66" s="38"/>
      <c r="I66" s="16"/>
      <c r="J66" s="30"/>
      <c r="K66" s="30"/>
      <c r="L66" s="30"/>
      <c r="M66" s="30"/>
      <c r="N66" s="30"/>
      <c r="O66" s="30"/>
      <c r="P66" s="10"/>
      <c r="Q66" s="34"/>
      <c r="R66" s="25"/>
      <c r="S66" s="35"/>
      <c r="T66" s="36"/>
      <c r="U66" s="25"/>
      <c r="V66" s="35"/>
      <c r="W66" s="34"/>
      <c r="X66" s="25"/>
      <c r="Y66" s="37"/>
      <c r="Z66" s="36"/>
      <c r="AA66" s="25"/>
      <c r="AB66" s="35"/>
      <c r="AC66" s="34"/>
      <c r="AD66" s="25"/>
      <c r="AE66" s="37"/>
      <c r="AF66" s="36"/>
      <c r="AG66" s="25"/>
      <c r="AH66" s="35"/>
      <c r="AI66" s="16"/>
    </row>
    <row r="67" spans="7:35" x14ac:dyDescent="0.25">
      <c r="G67" s="41">
        <v>62</v>
      </c>
      <c r="H67" s="39"/>
      <c r="I67" s="17"/>
      <c r="J67" s="30"/>
      <c r="K67" s="30"/>
      <c r="L67" s="30"/>
      <c r="M67" s="30"/>
      <c r="N67" s="30"/>
      <c r="O67" s="30"/>
      <c r="P67" s="10"/>
      <c r="Q67" s="34"/>
      <c r="R67" s="25"/>
      <c r="S67" s="35"/>
      <c r="T67" s="36"/>
      <c r="U67" s="25"/>
      <c r="V67" s="35"/>
      <c r="W67" s="34"/>
      <c r="X67" s="25"/>
      <c r="Y67" s="37"/>
      <c r="Z67" s="36"/>
      <c r="AA67" s="25"/>
      <c r="AB67" s="35"/>
      <c r="AC67" s="34"/>
      <c r="AD67" s="25"/>
      <c r="AE67" s="37"/>
      <c r="AF67" s="36"/>
      <c r="AG67" s="25"/>
      <c r="AH67" s="35"/>
      <c r="AI67" s="16"/>
    </row>
    <row r="68" spans="7:35" x14ac:dyDescent="0.25">
      <c r="G68" s="41">
        <v>63</v>
      </c>
      <c r="H68" s="12"/>
      <c r="I68" s="17"/>
      <c r="J68" s="30"/>
      <c r="K68" s="30"/>
      <c r="L68" s="30"/>
      <c r="M68" s="30"/>
      <c r="N68" s="30"/>
      <c r="O68" s="30"/>
      <c r="P68" s="10"/>
      <c r="Q68" s="34"/>
      <c r="R68" s="25"/>
      <c r="S68" s="35"/>
      <c r="T68" s="36"/>
      <c r="U68" s="25"/>
      <c r="V68" s="35"/>
      <c r="W68" s="34"/>
      <c r="X68" s="25"/>
      <c r="Y68" s="37"/>
      <c r="Z68" s="36"/>
      <c r="AA68" s="25"/>
      <c r="AB68" s="35"/>
      <c r="AC68" s="34"/>
      <c r="AD68" s="25"/>
      <c r="AE68" s="37"/>
      <c r="AF68" s="36"/>
      <c r="AG68" s="25"/>
      <c r="AH68" s="35"/>
      <c r="AI68" s="16"/>
    </row>
    <row r="69" spans="7:35" x14ac:dyDescent="0.25">
      <c r="G69" s="41">
        <v>64</v>
      </c>
      <c r="H69" s="12"/>
      <c r="I69" s="17"/>
      <c r="J69" s="30"/>
      <c r="K69" s="30"/>
      <c r="L69" s="30"/>
      <c r="M69" s="30"/>
      <c r="N69" s="30"/>
      <c r="O69" s="30"/>
      <c r="P69" s="10"/>
      <c r="Q69" s="34"/>
      <c r="R69" s="25"/>
      <c r="S69" s="35"/>
      <c r="T69" s="36"/>
      <c r="U69" s="25"/>
      <c r="V69" s="35"/>
      <c r="W69" s="34"/>
      <c r="X69" s="25"/>
      <c r="Y69" s="37"/>
      <c r="Z69" s="36"/>
      <c r="AA69" s="25"/>
      <c r="AB69" s="35"/>
      <c r="AC69" s="34"/>
      <c r="AD69" s="25"/>
      <c r="AE69" s="37"/>
      <c r="AF69" s="36"/>
      <c r="AG69" s="25"/>
      <c r="AH69" s="35"/>
      <c r="AI69" s="16"/>
    </row>
    <row r="70" spans="7:35" x14ac:dyDescent="0.25">
      <c r="G70" s="41">
        <v>65</v>
      </c>
      <c r="H70" s="12"/>
      <c r="I70" s="17"/>
      <c r="J70" s="30"/>
      <c r="K70" s="30"/>
      <c r="L70" s="30"/>
      <c r="M70" s="30"/>
      <c r="N70" s="30"/>
      <c r="O70" s="30"/>
      <c r="P70" s="10"/>
      <c r="Q70" s="34"/>
      <c r="R70" s="25"/>
      <c r="S70" s="35"/>
      <c r="T70" s="36"/>
      <c r="U70" s="25"/>
      <c r="V70" s="35"/>
      <c r="W70" s="34"/>
      <c r="X70" s="25"/>
      <c r="Y70" s="37"/>
      <c r="Z70" s="36"/>
      <c r="AA70" s="25"/>
      <c r="AB70" s="35"/>
      <c r="AC70" s="34"/>
      <c r="AD70" s="25"/>
      <c r="AE70" s="37"/>
      <c r="AF70" s="36"/>
      <c r="AG70" s="25"/>
      <c r="AH70" s="35"/>
      <c r="AI70" s="16"/>
    </row>
    <row r="71" spans="7:35" x14ac:dyDescent="0.25">
      <c r="G71" s="41">
        <v>66</v>
      </c>
      <c r="H71" s="38"/>
      <c r="I71" s="17"/>
      <c r="J71" s="30"/>
      <c r="K71" s="30"/>
      <c r="L71" s="30"/>
      <c r="M71" s="30"/>
      <c r="N71" s="30"/>
      <c r="O71" s="30"/>
      <c r="P71" s="10"/>
      <c r="Q71" s="34"/>
      <c r="R71" s="25"/>
      <c r="S71" s="35"/>
      <c r="T71" s="36"/>
      <c r="U71" s="25"/>
      <c r="V71" s="35"/>
      <c r="W71" s="34"/>
      <c r="X71" s="25"/>
      <c r="Y71" s="37"/>
      <c r="Z71" s="36"/>
      <c r="AA71" s="25"/>
      <c r="AB71" s="35"/>
      <c r="AC71" s="34"/>
      <c r="AD71" s="25"/>
      <c r="AE71" s="37"/>
      <c r="AF71" s="36"/>
      <c r="AG71" s="25"/>
      <c r="AH71" s="35"/>
      <c r="AI71" s="16"/>
    </row>
    <row r="72" spans="7:35" x14ac:dyDescent="0.25">
      <c r="G72" s="41">
        <v>67</v>
      </c>
      <c r="H72" s="38"/>
      <c r="I72" s="17"/>
      <c r="J72" s="30"/>
      <c r="K72" s="30"/>
      <c r="L72" s="30"/>
      <c r="M72" s="30"/>
      <c r="N72" s="30"/>
      <c r="O72" s="30"/>
      <c r="P72" s="10"/>
      <c r="Q72" s="34"/>
      <c r="R72" s="25"/>
      <c r="S72" s="35"/>
      <c r="T72" s="36"/>
      <c r="U72" s="25"/>
      <c r="V72" s="35"/>
      <c r="W72" s="34"/>
      <c r="X72" s="25"/>
      <c r="Y72" s="37"/>
      <c r="Z72" s="36"/>
      <c r="AA72" s="25"/>
      <c r="AB72" s="35"/>
      <c r="AC72" s="34"/>
      <c r="AD72" s="25"/>
      <c r="AE72" s="37"/>
      <c r="AF72" s="36"/>
      <c r="AG72" s="25"/>
      <c r="AH72" s="35"/>
      <c r="AI72" s="16"/>
    </row>
    <row r="73" spans="7:35" x14ac:dyDescent="0.25">
      <c r="G73" s="41">
        <v>68</v>
      </c>
      <c r="H73" s="38"/>
      <c r="I73" s="17"/>
      <c r="J73" s="30"/>
      <c r="K73" s="30"/>
      <c r="L73" s="30"/>
      <c r="M73" s="30"/>
      <c r="N73" s="30"/>
      <c r="O73" s="30"/>
      <c r="P73" s="10"/>
      <c r="Q73" s="34"/>
      <c r="R73" s="25"/>
      <c r="S73" s="35"/>
      <c r="T73" s="36"/>
      <c r="U73" s="25"/>
      <c r="V73" s="35"/>
      <c r="W73" s="34"/>
      <c r="X73" s="25"/>
      <c r="Y73" s="37"/>
      <c r="Z73" s="36"/>
      <c r="AA73" s="25"/>
      <c r="AB73" s="35"/>
      <c r="AC73" s="34"/>
      <c r="AD73" s="25"/>
      <c r="AE73" s="37"/>
      <c r="AF73" s="36"/>
      <c r="AG73" s="25"/>
      <c r="AH73" s="35"/>
      <c r="AI73" s="16"/>
    </row>
    <row r="74" spans="7:35" x14ac:dyDescent="0.25">
      <c r="G74" s="40">
        <v>69</v>
      </c>
      <c r="H74" s="38"/>
      <c r="I74" s="17"/>
      <c r="J74" s="30"/>
      <c r="K74" s="30"/>
      <c r="L74" s="30"/>
      <c r="M74" s="30"/>
      <c r="N74" s="30"/>
      <c r="O74" s="30"/>
      <c r="P74" s="10"/>
      <c r="Q74" s="34"/>
      <c r="R74" s="25"/>
      <c r="S74" s="35"/>
      <c r="T74" s="36"/>
      <c r="U74" s="25"/>
      <c r="V74" s="35"/>
      <c r="W74" s="34"/>
      <c r="X74" s="25"/>
      <c r="Y74" s="37"/>
      <c r="Z74" s="36"/>
      <c r="AA74" s="25"/>
      <c r="AB74" s="35"/>
      <c r="AC74" s="34"/>
      <c r="AD74" s="25"/>
      <c r="AE74" s="37"/>
      <c r="AF74" s="36"/>
      <c r="AG74" s="25"/>
      <c r="AH74" s="35"/>
      <c r="AI74" s="16"/>
    </row>
    <row r="75" spans="7:35" x14ac:dyDescent="0.25">
      <c r="G75" s="40">
        <v>70</v>
      </c>
      <c r="H75" s="38"/>
      <c r="I75" s="17"/>
      <c r="J75" s="30"/>
      <c r="K75" s="30"/>
      <c r="L75" s="30"/>
      <c r="M75" s="30"/>
      <c r="N75" s="30"/>
      <c r="O75" s="30"/>
      <c r="P75" s="10"/>
      <c r="Q75" s="34"/>
      <c r="R75" s="25"/>
      <c r="S75" s="35"/>
      <c r="T75" s="36"/>
      <c r="U75" s="25"/>
      <c r="V75" s="35"/>
      <c r="W75" s="34"/>
      <c r="X75" s="25"/>
      <c r="Y75" s="37"/>
      <c r="Z75" s="36"/>
      <c r="AA75" s="25"/>
      <c r="AB75" s="35"/>
      <c r="AC75" s="34"/>
      <c r="AD75" s="25"/>
      <c r="AE75" s="37"/>
      <c r="AF75" s="36"/>
      <c r="AG75" s="25"/>
      <c r="AH75" s="35"/>
      <c r="AI75" s="16"/>
    </row>
    <row r="76" spans="7:35" x14ac:dyDescent="0.25">
      <c r="G76" s="40">
        <v>71</v>
      </c>
      <c r="H76" s="38"/>
      <c r="I76" s="17"/>
      <c r="J76" s="30"/>
      <c r="K76" s="30"/>
      <c r="L76" s="30"/>
      <c r="M76" s="30"/>
      <c r="N76" s="30"/>
      <c r="O76" s="30"/>
      <c r="P76" s="10"/>
      <c r="Q76" s="34"/>
      <c r="R76" s="25"/>
      <c r="S76" s="35"/>
      <c r="T76" s="36"/>
      <c r="U76" s="25"/>
      <c r="V76" s="35"/>
      <c r="W76" s="34"/>
      <c r="X76" s="25"/>
      <c r="Y76" s="37"/>
      <c r="Z76" s="36"/>
      <c r="AA76" s="25"/>
      <c r="AB76" s="35"/>
      <c r="AC76" s="34"/>
      <c r="AD76" s="25"/>
      <c r="AE76" s="37"/>
      <c r="AF76" s="36"/>
      <c r="AG76" s="25"/>
      <c r="AH76" s="35"/>
      <c r="AI76" s="16"/>
    </row>
    <row r="77" spans="7:35" x14ac:dyDescent="0.25">
      <c r="G77" s="40">
        <v>72</v>
      </c>
      <c r="H77" s="38"/>
      <c r="I77" s="17"/>
      <c r="J77" s="30"/>
      <c r="K77" s="30"/>
      <c r="L77" s="30"/>
      <c r="M77" s="30"/>
      <c r="N77" s="30"/>
      <c r="O77" s="30"/>
      <c r="P77" s="10"/>
      <c r="Q77" s="34"/>
      <c r="R77" s="25"/>
      <c r="S77" s="35"/>
      <c r="T77" s="36"/>
      <c r="U77" s="25"/>
      <c r="V77" s="35"/>
      <c r="W77" s="34"/>
      <c r="X77" s="25"/>
      <c r="Y77" s="37"/>
      <c r="Z77" s="36"/>
      <c r="AA77" s="25"/>
      <c r="AB77" s="35"/>
      <c r="AC77" s="34"/>
      <c r="AD77" s="25"/>
      <c r="AE77" s="37"/>
      <c r="AF77" s="36"/>
      <c r="AG77" s="25"/>
      <c r="AH77" s="35"/>
      <c r="AI77" s="16"/>
    </row>
    <row r="78" spans="7:35" x14ac:dyDescent="0.25">
      <c r="G78" s="40">
        <v>73</v>
      </c>
      <c r="H78" s="42"/>
      <c r="I78" s="16"/>
      <c r="J78" s="30"/>
      <c r="K78" s="30"/>
      <c r="L78" s="30"/>
      <c r="M78" s="30"/>
      <c r="N78" s="30"/>
      <c r="O78" s="30"/>
      <c r="P78" s="10"/>
      <c r="Q78" s="34"/>
      <c r="R78" s="25"/>
      <c r="S78" s="35"/>
      <c r="T78" s="36"/>
      <c r="U78" s="25"/>
      <c r="V78" s="35"/>
      <c r="W78" s="34"/>
      <c r="X78" s="25"/>
      <c r="Y78" s="37"/>
      <c r="Z78" s="36"/>
      <c r="AA78" s="25"/>
      <c r="AB78" s="35"/>
      <c r="AC78" s="34"/>
      <c r="AD78" s="25"/>
      <c r="AE78" s="37"/>
      <c r="AF78" s="36"/>
      <c r="AG78" s="25"/>
      <c r="AH78" s="35"/>
      <c r="AI78" s="16"/>
    </row>
    <row r="79" spans="7:35" x14ac:dyDescent="0.25">
      <c r="G79" s="40">
        <v>74</v>
      </c>
      <c r="H79" s="38"/>
      <c r="I79" s="16"/>
      <c r="J79" s="30"/>
      <c r="K79" s="30"/>
      <c r="L79" s="30"/>
      <c r="M79" s="30"/>
      <c r="N79" s="30"/>
      <c r="O79" s="30"/>
      <c r="P79" s="10"/>
      <c r="Q79" s="34"/>
      <c r="R79" s="25"/>
      <c r="S79" s="35"/>
      <c r="T79" s="36"/>
      <c r="U79" s="25"/>
      <c r="V79" s="35"/>
      <c r="W79" s="34"/>
      <c r="X79" s="25"/>
      <c r="Y79" s="37"/>
      <c r="Z79" s="36"/>
      <c r="AA79" s="25"/>
      <c r="AB79" s="35"/>
      <c r="AC79" s="34"/>
      <c r="AD79" s="25"/>
      <c r="AE79" s="37"/>
      <c r="AF79" s="36"/>
      <c r="AG79" s="25"/>
      <c r="AH79" s="35"/>
      <c r="AI79" s="16"/>
    </row>
    <row r="80" spans="7:35" x14ac:dyDescent="0.25">
      <c r="G80" s="40">
        <v>75</v>
      </c>
      <c r="H80" s="38"/>
      <c r="I80" s="16"/>
      <c r="J80" s="30"/>
      <c r="K80" s="30"/>
      <c r="L80" s="30"/>
      <c r="M80" s="30"/>
      <c r="N80" s="30"/>
      <c r="O80" s="30"/>
      <c r="P80" s="10"/>
      <c r="Q80" s="34"/>
      <c r="R80" s="25"/>
      <c r="S80" s="35"/>
      <c r="T80" s="36"/>
      <c r="U80" s="25"/>
      <c r="V80" s="35"/>
      <c r="W80" s="34"/>
      <c r="X80" s="25"/>
      <c r="Y80" s="37"/>
      <c r="Z80" s="36"/>
      <c r="AA80" s="25"/>
      <c r="AB80" s="35"/>
      <c r="AC80" s="34"/>
      <c r="AD80" s="25"/>
      <c r="AE80" s="37"/>
      <c r="AF80" s="36"/>
      <c r="AG80" s="25"/>
      <c r="AH80" s="35"/>
      <c r="AI80" s="16"/>
    </row>
    <row r="81" spans="7:35" x14ac:dyDescent="0.25">
      <c r="G81" s="40">
        <v>76</v>
      </c>
      <c r="H81" s="39"/>
      <c r="I81" s="16"/>
      <c r="J81" s="30"/>
      <c r="K81" s="30"/>
      <c r="L81" s="30"/>
      <c r="M81" s="30"/>
      <c r="N81" s="30"/>
      <c r="O81" s="30"/>
      <c r="P81" s="10"/>
      <c r="Q81" s="34"/>
      <c r="R81" s="25"/>
      <c r="S81" s="35"/>
      <c r="T81" s="36"/>
      <c r="U81" s="25"/>
      <c r="V81" s="35"/>
      <c r="W81" s="34"/>
      <c r="X81" s="25"/>
      <c r="Y81" s="37"/>
      <c r="Z81" s="36"/>
      <c r="AA81" s="25"/>
      <c r="AB81" s="35"/>
      <c r="AC81" s="34"/>
      <c r="AD81" s="25"/>
      <c r="AE81" s="37"/>
      <c r="AF81" s="36"/>
      <c r="AG81" s="25"/>
      <c r="AH81" s="35"/>
      <c r="AI81" s="16"/>
    </row>
    <row r="82" spans="7:35" x14ac:dyDescent="0.25">
      <c r="G82" s="40">
        <v>77</v>
      </c>
      <c r="H82" s="12"/>
      <c r="I82" s="16"/>
      <c r="J82" s="30"/>
      <c r="K82" s="30"/>
      <c r="L82" s="30"/>
      <c r="M82" s="30"/>
      <c r="N82" s="30"/>
      <c r="O82" s="30"/>
      <c r="P82" s="10"/>
      <c r="Q82" s="34"/>
      <c r="R82" s="25"/>
      <c r="S82" s="35"/>
      <c r="T82" s="36"/>
      <c r="U82" s="25"/>
      <c r="V82" s="35"/>
      <c r="W82" s="34"/>
      <c r="X82" s="25"/>
      <c r="Y82" s="37"/>
      <c r="Z82" s="36"/>
      <c r="AA82" s="25"/>
      <c r="AB82" s="35"/>
      <c r="AC82" s="34"/>
      <c r="AD82" s="25"/>
      <c r="AE82" s="37"/>
      <c r="AF82" s="36"/>
      <c r="AG82" s="25"/>
      <c r="AH82" s="35"/>
      <c r="AI82" s="16"/>
    </row>
    <row r="83" spans="7:35" x14ac:dyDescent="0.25">
      <c r="G83" s="40">
        <v>78</v>
      </c>
      <c r="H83" s="11"/>
      <c r="I83" s="16"/>
      <c r="J83" s="30"/>
      <c r="K83" s="30"/>
      <c r="L83" s="30"/>
      <c r="M83" s="30"/>
      <c r="N83" s="30"/>
      <c r="O83" s="30"/>
      <c r="P83" s="10"/>
      <c r="Q83" s="34"/>
      <c r="R83" s="25"/>
      <c r="S83" s="35"/>
      <c r="T83" s="36"/>
      <c r="U83" s="25"/>
      <c r="V83" s="35"/>
      <c r="W83" s="34"/>
      <c r="X83" s="25"/>
      <c r="Y83" s="37"/>
      <c r="Z83" s="36"/>
      <c r="AA83" s="25"/>
      <c r="AB83" s="35"/>
      <c r="AC83" s="34"/>
      <c r="AD83" s="25"/>
      <c r="AE83" s="37"/>
      <c r="AF83" s="36"/>
      <c r="AG83" s="25"/>
      <c r="AH83" s="35"/>
      <c r="AI83" s="16"/>
    </row>
    <row r="84" spans="7:35" x14ac:dyDescent="0.25">
      <c r="G84" s="40">
        <v>79</v>
      </c>
      <c r="H84" s="11"/>
      <c r="I84" s="16"/>
      <c r="J84" s="30"/>
      <c r="K84" s="30"/>
      <c r="L84" s="30"/>
      <c r="M84" s="30"/>
      <c r="N84" s="30"/>
      <c r="O84" s="30"/>
      <c r="P84" s="10"/>
      <c r="Q84" s="34"/>
      <c r="R84" s="25"/>
      <c r="S84" s="35"/>
      <c r="T84" s="36"/>
      <c r="U84" s="25"/>
      <c r="V84" s="35"/>
      <c r="W84" s="34"/>
      <c r="X84" s="25"/>
      <c r="Y84" s="37"/>
      <c r="Z84" s="36"/>
      <c r="AA84" s="25"/>
      <c r="AB84" s="35"/>
      <c r="AC84" s="34"/>
      <c r="AD84" s="25"/>
      <c r="AE84" s="37"/>
      <c r="AF84" s="36"/>
      <c r="AG84" s="25"/>
      <c r="AH84" s="35"/>
      <c r="AI84" s="16"/>
    </row>
    <row r="85" spans="7:35" x14ac:dyDescent="0.25">
      <c r="G85" s="40">
        <v>80</v>
      </c>
      <c r="H85" s="11"/>
      <c r="I85" s="16"/>
      <c r="J85" s="30"/>
      <c r="K85" s="30"/>
      <c r="L85" s="30"/>
      <c r="M85" s="30"/>
      <c r="N85" s="30"/>
      <c r="O85" s="30"/>
      <c r="P85" s="10"/>
      <c r="Q85" s="34"/>
      <c r="R85" s="25"/>
      <c r="S85" s="35"/>
      <c r="T85" s="36"/>
      <c r="U85" s="25"/>
      <c r="V85" s="35"/>
      <c r="W85" s="34"/>
      <c r="X85" s="25"/>
      <c r="Y85" s="37"/>
      <c r="Z85" s="36"/>
      <c r="AA85" s="25"/>
      <c r="AB85" s="35"/>
      <c r="AC85" s="34"/>
      <c r="AD85" s="25"/>
      <c r="AE85" s="37"/>
      <c r="AF85" s="36"/>
      <c r="AG85" s="25"/>
      <c r="AH85" s="35"/>
      <c r="AI85" s="16"/>
    </row>
    <row r="86" spans="7:35" x14ac:dyDescent="0.25">
      <c r="G86" s="40">
        <v>81</v>
      </c>
      <c r="H86" s="11"/>
      <c r="I86" s="16"/>
      <c r="J86" s="30"/>
      <c r="K86" s="30"/>
      <c r="L86" s="30"/>
      <c r="M86" s="30"/>
      <c r="N86" s="30"/>
      <c r="O86" s="30"/>
      <c r="P86" s="10"/>
      <c r="Q86" s="34"/>
      <c r="R86" s="25"/>
      <c r="S86" s="35"/>
      <c r="T86" s="36"/>
      <c r="U86" s="25"/>
      <c r="V86" s="35"/>
      <c r="W86" s="34"/>
      <c r="X86" s="25"/>
      <c r="Y86" s="37"/>
      <c r="Z86" s="36"/>
      <c r="AA86" s="25"/>
      <c r="AB86" s="35"/>
      <c r="AC86" s="34"/>
      <c r="AD86" s="25"/>
      <c r="AE86" s="37"/>
      <c r="AF86" s="36"/>
      <c r="AG86" s="25"/>
      <c r="AH86" s="35"/>
      <c r="AI86" s="16"/>
    </row>
    <row r="87" spans="7:35" x14ac:dyDescent="0.25">
      <c r="G87" s="40">
        <v>82</v>
      </c>
      <c r="H87" s="11"/>
      <c r="I87" s="16"/>
      <c r="J87" s="30"/>
      <c r="K87" s="30"/>
      <c r="L87" s="30"/>
      <c r="M87" s="30"/>
      <c r="N87" s="30"/>
      <c r="O87" s="30"/>
      <c r="P87" s="10"/>
      <c r="Q87" s="34"/>
      <c r="R87" s="25"/>
      <c r="S87" s="35"/>
      <c r="T87" s="36"/>
      <c r="U87" s="25"/>
      <c r="V87" s="35"/>
      <c r="W87" s="34"/>
      <c r="X87" s="25"/>
      <c r="Y87" s="37"/>
      <c r="Z87" s="36"/>
      <c r="AA87" s="25"/>
      <c r="AB87" s="35"/>
      <c r="AC87" s="34"/>
      <c r="AD87" s="25"/>
      <c r="AE87" s="37"/>
      <c r="AF87" s="36"/>
      <c r="AG87" s="25"/>
      <c r="AH87" s="35"/>
      <c r="AI87" s="16"/>
    </row>
    <row r="88" spans="7:35" x14ac:dyDescent="0.25">
      <c r="G88" s="40">
        <v>83</v>
      </c>
      <c r="H88" s="11"/>
      <c r="I88" s="16"/>
      <c r="J88" s="30"/>
      <c r="K88" s="30"/>
      <c r="L88" s="30"/>
      <c r="M88" s="30"/>
      <c r="N88" s="30"/>
      <c r="O88" s="30"/>
      <c r="P88" s="10"/>
      <c r="Q88" s="34"/>
      <c r="R88" s="25"/>
      <c r="S88" s="35"/>
      <c r="T88" s="36"/>
      <c r="U88" s="25"/>
      <c r="V88" s="35"/>
      <c r="W88" s="34"/>
      <c r="X88" s="25"/>
      <c r="Y88" s="37"/>
      <c r="Z88" s="36"/>
      <c r="AA88" s="25"/>
      <c r="AB88" s="35"/>
      <c r="AC88" s="34"/>
      <c r="AD88" s="25"/>
      <c r="AE88" s="37"/>
      <c r="AF88" s="36"/>
      <c r="AG88" s="25"/>
      <c r="AH88" s="35"/>
      <c r="AI88" s="16"/>
    </row>
    <row r="89" spans="7:35" x14ac:dyDescent="0.25">
      <c r="G89" s="40">
        <v>84</v>
      </c>
      <c r="H89" s="11"/>
      <c r="I89" s="16"/>
      <c r="J89" s="30"/>
      <c r="K89" s="30"/>
      <c r="L89" s="30"/>
      <c r="M89" s="30"/>
      <c r="N89" s="30"/>
      <c r="O89" s="30"/>
      <c r="P89" s="10"/>
      <c r="Q89" s="34"/>
      <c r="R89" s="25"/>
      <c r="S89" s="35"/>
      <c r="T89" s="36"/>
      <c r="U89" s="25"/>
      <c r="V89" s="35"/>
      <c r="W89" s="34"/>
      <c r="X89" s="25"/>
      <c r="Y89" s="37"/>
      <c r="Z89" s="36"/>
      <c r="AA89" s="25"/>
      <c r="AB89" s="35"/>
      <c r="AC89" s="34"/>
      <c r="AD89" s="25"/>
      <c r="AE89" s="37"/>
      <c r="AF89" s="36"/>
      <c r="AG89" s="25"/>
      <c r="AH89" s="35"/>
      <c r="AI89" s="16"/>
    </row>
    <row r="90" spans="7:35" x14ac:dyDescent="0.25">
      <c r="G90" s="40">
        <v>85</v>
      </c>
      <c r="H90" s="11"/>
      <c r="I90" s="16"/>
      <c r="J90" s="30"/>
      <c r="K90" s="30"/>
      <c r="L90" s="30"/>
      <c r="M90" s="30"/>
      <c r="N90" s="30"/>
      <c r="O90" s="30"/>
      <c r="P90" s="10"/>
      <c r="Q90" s="34"/>
      <c r="R90" s="25"/>
      <c r="S90" s="35"/>
      <c r="T90" s="36"/>
      <c r="U90" s="25"/>
      <c r="V90" s="35"/>
      <c r="W90" s="34"/>
      <c r="X90" s="25"/>
      <c r="Y90" s="37"/>
      <c r="Z90" s="36"/>
      <c r="AA90" s="25"/>
      <c r="AB90" s="35"/>
      <c r="AC90" s="34"/>
      <c r="AD90" s="25"/>
      <c r="AE90" s="37"/>
      <c r="AF90" s="36"/>
      <c r="AG90" s="25"/>
      <c r="AH90" s="35"/>
      <c r="AI90" s="16"/>
    </row>
    <row r="91" spans="7:35" x14ac:dyDescent="0.25">
      <c r="G91" s="40">
        <v>86</v>
      </c>
      <c r="H91" s="11"/>
      <c r="I91" s="16"/>
      <c r="J91" s="30"/>
      <c r="K91" s="30"/>
      <c r="L91" s="30"/>
      <c r="M91" s="30"/>
      <c r="N91" s="30"/>
      <c r="O91" s="30"/>
      <c r="P91" s="10"/>
      <c r="Q91" s="34"/>
      <c r="R91" s="25"/>
      <c r="S91" s="35"/>
      <c r="T91" s="36"/>
      <c r="U91" s="25"/>
      <c r="V91" s="35"/>
      <c r="W91" s="34"/>
      <c r="X91" s="25"/>
      <c r="Y91" s="37"/>
      <c r="Z91" s="36"/>
      <c r="AA91" s="25"/>
      <c r="AB91" s="35"/>
      <c r="AC91" s="34"/>
      <c r="AD91" s="25"/>
      <c r="AE91" s="37"/>
      <c r="AF91" s="36"/>
      <c r="AG91" s="25"/>
      <c r="AH91" s="35"/>
      <c r="AI91" s="16"/>
    </row>
    <row r="92" spans="7:35" x14ac:dyDescent="0.25">
      <c r="G92" s="40">
        <v>87</v>
      </c>
      <c r="H92" s="11"/>
      <c r="I92" s="16"/>
      <c r="J92" s="30"/>
      <c r="K92" s="30"/>
      <c r="L92" s="30"/>
      <c r="M92" s="30"/>
      <c r="N92" s="30"/>
      <c r="O92" s="30"/>
      <c r="P92" s="10"/>
      <c r="Q92" s="34"/>
      <c r="R92" s="25"/>
      <c r="S92" s="35"/>
      <c r="T92" s="36"/>
      <c r="U92" s="25"/>
      <c r="V92" s="35"/>
      <c r="W92" s="34"/>
      <c r="X92" s="25"/>
      <c r="Y92" s="37"/>
      <c r="Z92" s="36"/>
      <c r="AA92" s="25"/>
      <c r="AB92" s="35"/>
      <c r="AC92" s="34"/>
      <c r="AD92" s="25"/>
      <c r="AE92" s="37"/>
      <c r="AF92" s="36"/>
      <c r="AG92" s="25"/>
      <c r="AH92" s="35"/>
      <c r="AI92" s="16"/>
    </row>
    <row r="93" spans="7:35" x14ac:dyDescent="0.25">
      <c r="G93" s="40">
        <v>88</v>
      </c>
      <c r="H93" s="11"/>
      <c r="I93" s="16"/>
      <c r="J93" s="30"/>
      <c r="K93" s="30"/>
      <c r="L93" s="30"/>
      <c r="M93" s="30"/>
      <c r="N93" s="30"/>
      <c r="O93" s="30"/>
      <c r="P93" s="10"/>
      <c r="Q93" s="34"/>
      <c r="R93" s="25"/>
      <c r="S93" s="35"/>
      <c r="T93" s="36"/>
      <c r="U93" s="25"/>
      <c r="V93" s="35"/>
      <c r="W93" s="34"/>
      <c r="X93" s="25"/>
      <c r="Y93" s="37"/>
      <c r="Z93" s="36"/>
      <c r="AA93" s="25"/>
      <c r="AB93" s="35"/>
      <c r="AC93" s="34"/>
      <c r="AD93" s="25"/>
      <c r="AE93" s="37"/>
      <c r="AF93" s="36"/>
      <c r="AG93" s="25"/>
      <c r="AH93" s="35"/>
      <c r="AI93" s="16"/>
    </row>
    <row r="94" spans="7:35" x14ac:dyDescent="0.25">
      <c r="G94" s="40">
        <v>89</v>
      </c>
      <c r="H94" s="11"/>
      <c r="I94" s="16"/>
      <c r="J94" s="30"/>
      <c r="K94" s="30"/>
      <c r="L94" s="30"/>
      <c r="M94" s="30"/>
      <c r="N94" s="30"/>
      <c r="O94" s="30"/>
      <c r="P94" s="10"/>
      <c r="Q94" s="34"/>
      <c r="R94" s="25"/>
      <c r="S94" s="35"/>
      <c r="T94" s="36"/>
      <c r="U94" s="25"/>
      <c r="V94" s="35"/>
      <c r="W94" s="34"/>
      <c r="X94" s="25"/>
      <c r="Y94" s="37"/>
      <c r="Z94" s="36"/>
      <c r="AA94" s="25"/>
      <c r="AB94" s="35"/>
      <c r="AC94" s="34"/>
      <c r="AD94" s="25"/>
      <c r="AE94" s="37"/>
      <c r="AF94" s="36"/>
      <c r="AG94" s="25"/>
      <c r="AH94" s="35"/>
      <c r="AI94" s="16"/>
    </row>
    <row r="95" spans="7:35" x14ac:dyDescent="0.25">
      <c r="G95" s="40">
        <v>90</v>
      </c>
      <c r="H95" s="11"/>
      <c r="I95" s="16"/>
      <c r="J95" s="30"/>
      <c r="K95" s="30"/>
      <c r="L95" s="30"/>
      <c r="M95" s="30"/>
      <c r="N95" s="30"/>
      <c r="O95" s="30"/>
      <c r="P95" s="10"/>
      <c r="Q95" s="34"/>
      <c r="R95" s="25"/>
      <c r="S95" s="35"/>
      <c r="T95" s="36"/>
      <c r="U95" s="25"/>
      <c r="V95" s="35"/>
      <c r="W95" s="34"/>
      <c r="X95" s="25"/>
      <c r="Y95" s="37"/>
      <c r="Z95" s="36"/>
      <c r="AA95" s="25"/>
      <c r="AB95" s="35"/>
      <c r="AC95" s="34"/>
      <c r="AD95" s="25"/>
      <c r="AE95" s="37"/>
      <c r="AF95" s="36"/>
      <c r="AG95" s="25"/>
      <c r="AH95" s="35"/>
      <c r="AI95" s="16"/>
    </row>
    <row r="96" spans="7:35" x14ac:dyDescent="0.25">
      <c r="G96" s="40">
        <v>91</v>
      </c>
      <c r="H96" s="11"/>
      <c r="I96" s="16"/>
      <c r="J96" s="30"/>
      <c r="K96" s="30"/>
      <c r="L96" s="30"/>
      <c r="M96" s="30"/>
      <c r="N96" s="30"/>
      <c r="O96" s="30"/>
      <c r="P96" s="10"/>
      <c r="Q96" s="34"/>
      <c r="R96" s="25"/>
      <c r="S96" s="35"/>
      <c r="T96" s="36"/>
      <c r="U96" s="25"/>
      <c r="V96" s="35"/>
      <c r="W96" s="34"/>
      <c r="X96" s="25"/>
      <c r="Y96" s="37"/>
      <c r="Z96" s="36"/>
      <c r="AA96" s="25"/>
      <c r="AB96" s="35"/>
      <c r="AC96" s="34"/>
      <c r="AD96" s="25"/>
      <c r="AE96" s="37"/>
      <c r="AF96" s="36"/>
      <c r="AG96" s="25"/>
      <c r="AH96" s="35"/>
      <c r="AI96" s="16"/>
    </row>
    <row r="97" spans="7:35" x14ac:dyDescent="0.25">
      <c r="G97" s="40">
        <v>92</v>
      </c>
      <c r="H97" s="11"/>
      <c r="I97" s="16"/>
      <c r="J97" s="30"/>
      <c r="K97" s="30"/>
      <c r="L97" s="30"/>
      <c r="M97" s="30"/>
      <c r="N97" s="30"/>
      <c r="O97" s="30"/>
      <c r="P97" s="10"/>
      <c r="Q97" s="34"/>
      <c r="R97" s="25"/>
      <c r="S97" s="35"/>
      <c r="T97" s="36"/>
      <c r="U97" s="25"/>
      <c r="V97" s="35"/>
      <c r="W97" s="34"/>
      <c r="X97" s="25"/>
      <c r="Y97" s="37"/>
      <c r="Z97" s="36"/>
      <c r="AA97" s="25"/>
      <c r="AB97" s="35"/>
      <c r="AC97" s="34"/>
      <c r="AD97" s="25"/>
      <c r="AE97" s="37"/>
      <c r="AF97" s="36"/>
      <c r="AG97" s="25"/>
      <c r="AH97" s="35"/>
      <c r="AI97" s="16"/>
    </row>
    <row r="98" spans="7:35" x14ac:dyDescent="0.25">
      <c r="G98" s="40">
        <v>93</v>
      </c>
      <c r="H98" s="11"/>
      <c r="I98" s="16"/>
      <c r="J98" s="30"/>
      <c r="K98" s="30"/>
      <c r="L98" s="30"/>
      <c r="M98" s="30"/>
      <c r="N98" s="30"/>
      <c r="O98" s="30"/>
      <c r="P98" s="10"/>
      <c r="Q98" s="34"/>
      <c r="R98" s="25"/>
      <c r="S98" s="35"/>
      <c r="T98" s="36"/>
      <c r="U98" s="25"/>
      <c r="V98" s="35"/>
      <c r="W98" s="34"/>
      <c r="X98" s="25"/>
      <c r="Y98" s="37"/>
      <c r="Z98" s="36"/>
      <c r="AA98" s="25"/>
      <c r="AB98" s="35"/>
      <c r="AC98" s="34"/>
      <c r="AD98" s="25"/>
      <c r="AE98" s="37"/>
      <c r="AF98" s="36"/>
      <c r="AG98" s="25"/>
      <c r="AH98" s="35"/>
      <c r="AI98" s="16"/>
    </row>
    <row r="99" spans="7:35" x14ac:dyDescent="0.25">
      <c r="G99" s="40">
        <v>94</v>
      </c>
      <c r="H99" s="11"/>
      <c r="I99" s="16"/>
      <c r="J99" s="30"/>
      <c r="K99" s="30"/>
      <c r="L99" s="30"/>
      <c r="M99" s="30"/>
      <c r="N99" s="30"/>
      <c r="O99" s="30"/>
      <c r="P99" s="10"/>
      <c r="Q99" s="34"/>
      <c r="R99" s="25"/>
      <c r="S99" s="35"/>
      <c r="T99" s="36"/>
      <c r="U99" s="25"/>
      <c r="V99" s="35"/>
      <c r="W99" s="34"/>
      <c r="X99" s="25"/>
      <c r="Y99" s="37"/>
      <c r="Z99" s="36"/>
      <c r="AA99" s="25"/>
      <c r="AB99" s="35"/>
      <c r="AC99" s="34"/>
      <c r="AD99" s="25"/>
      <c r="AE99" s="37"/>
      <c r="AF99" s="36"/>
      <c r="AG99" s="25"/>
      <c r="AH99" s="35"/>
      <c r="AI99" s="16"/>
    </row>
    <row r="100" spans="7:35" x14ac:dyDescent="0.25">
      <c r="G100" s="40">
        <v>95</v>
      </c>
      <c r="H100" s="11"/>
      <c r="I100" s="16"/>
      <c r="J100" s="30"/>
      <c r="K100" s="30"/>
      <c r="L100" s="30"/>
      <c r="M100" s="30"/>
      <c r="N100" s="30"/>
      <c r="O100" s="30"/>
      <c r="P100" s="10"/>
      <c r="Q100" s="34"/>
      <c r="R100" s="25"/>
      <c r="S100" s="35"/>
      <c r="T100" s="36"/>
      <c r="U100" s="25"/>
      <c r="V100" s="35"/>
      <c r="W100" s="34"/>
      <c r="X100" s="25"/>
      <c r="Y100" s="37"/>
      <c r="Z100" s="36"/>
      <c r="AA100" s="25"/>
      <c r="AB100" s="35"/>
      <c r="AC100" s="34"/>
      <c r="AD100" s="25"/>
      <c r="AE100" s="37"/>
      <c r="AF100" s="36"/>
      <c r="AG100" s="25"/>
      <c r="AH100" s="35"/>
      <c r="AI100" s="16"/>
    </row>
    <row r="101" spans="7:35" x14ac:dyDescent="0.25">
      <c r="G101" s="40">
        <v>96</v>
      </c>
      <c r="H101" s="11"/>
      <c r="I101" s="16"/>
      <c r="J101" s="30"/>
      <c r="K101" s="30"/>
      <c r="L101" s="30"/>
      <c r="M101" s="30"/>
      <c r="N101" s="30"/>
      <c r="O101" s="30"/>
      <c r="P101" s="10"/>
      <c r="Q101" s="34"/>
      <c r="R101" s="25"/>
      <c r="S101" s="35"/>
      <c r="T101" s="36"/>
      <c r="U101" s="25"/>
      <c r="V101" s="35"/>
      <c r="W101" s="34"/>
      <c r="X101" s="25"/>
      <c r="Y101" s="37"/>
      <c r="Z101" s="36"/>
      <c r="AA101" s="25"/>
      <c r="AB101" s="35"/>
      <c r="AC101" s="34"/>
      <c r="AD101" s="25"/>
      <c r="AE101" s="37"/>
      <c r="AF101" s="36"/>
      <c r="AG101" s="25"/>
      <c r="AH101" s="35"/>
      <c r="AI101" s="16"/>
    </row>
    <row r="102" spans="7:35" x14ac:dyDescent="0.25">
      <c r="G102" s="40">
        <v>97</v>
      </c>
      <c r="H102" s="11"/>
      <c r="I102" s="16"/>
      <c r="J102" s="30"/>
      <c r="K102" s="30"/>
      <c r="L102" s="30"/>
      <c r="M102" s="30"/>
      <c r="N102" s="30"/>
      <c r="O102" s="30"/>
      <c r="P102" s="10"/>
      <c r="Q102" s="34"/>
      <c r="R102" s="25"/>
      <c r="S102" s="35"/>
      <c r="T102" s="36"/>
      <c r="U102" s="25"/>
      <c r="V102" s="35"/>
      <c r="W102" s="34"/>
      <c r="X102" s="25"/>
      <c r="Y102" s="37"/>
      <c r="Z102" s="36"/>
      <c r="AA102" s="25"/>
      <c r="AB102" s="35"/>
      <c r="AC102" s="34"/>
      <c r="AD102" s="25"/>
      <c r="AE102" s="37"/>
      <c r="AF102" s="36"/>
      <c r="AG102" s="25"/>
      <c r="AH102" s="35"/>
      <c r="AI102" s="16"/>
    </row>
    <row r="103" spans="7:35" x14ac:dyDescent="0.25">
      <c r="G103" s="40">
        <v>98</v>
      </c>
      <c r="H103" s="11"/>
      <c r="I103" s="16"/>
      <c r="J103" s="30"/>
      <c r="K103" s="30"/>
      <c r="L103" s="30"/>
      <c r="M103" s="30"/>
      <c r="N103" s="30"/>
      <c r="O103" s="30"/>
      <c r="P103" s="10"/>
      <c r="Q103" s="34"/>
      <c r="R103" s="25"/>
      <c r="S103" s="35"/>
      <c r="T103" s="36"/>
      <c r="U103" s="25"/>
      <c r="V103" s="35"/>
      <c r="W103" s="34"/>
      <c r="X103" s="25"/>
      <c r="Y103" s="37"/>
      <c r="Z103" s="36"/>
      <c r="AA103" s="25"/>
      <c r="AB103" s="35"/>
      <c r="AC103" s="34"/>
      <c r="AD103" s="25"/>
      <c r="AE103" s="37"/>
      <c r="AF103" s="36"/>
      <c r="AG103" s="25"/>
      <c r="AH103" s="35"/>
      <c r="AI103" s="16"/>
    </row>
    <row r="104" spans="7:35" x14ac:dyDescent="0.25">
      <c r="G104" s="40">
        <v>99</v>
      </c>
      <c r="H104" s="11"/>
      <c r="I104" s="16"/>
      <c r="J104" s="30"/>
      <c r="K104" s="30"/>
      <c r="L104" s="30"/>
      <c r="M104" s="30"/>
      <c r="N104" s="30"/>
      <c r="O104" s="30"/>
      <c r="P104" s="10"/>
      <c r="Q104" s="34"/>
      <c r="R104" s="25"/>
      <c r="S104" s="35"/>
      <c r="T104" s="36"/>
      <c r="U104" s="25"/>
      <c r="V104" s="35"/>
      <c r="W104" s="34"/>
      <c r="X104" s="25"/>
      <c r="Y104" s="37"/>
      <c r="Z104" s="36"/>
      <c r="AA104" s="25"/>
      <c r="AB104" s="35"/>
      <c r="AC104" s="34"/>
      <c r="AD104" s="25"/>
      <c r="AE104" s="37"/>
      <c r="AF104" s="36"/>
      <c r="AG104" s="25"/>
      <c r="AH104" s="35"/>
      <c r="AI104" s="16"/>
    </row>
    <row r="105" spans="7:35" x14ac:dyDescent="0.25">
      <c r="M105" s="31"/>
      <c r="N105" s="31"/>
      <c r="O105" s="31"/>
      <c r="P105" s="18"/>
      <c r="Q105" s="31"/>
      <c r="R105" s="31"/>
      <c r="S105" s="31"/>
      <c r="T105" s="31"/>
      <c r="U105" s="31"/>
      <c r="V105" s="31"/>
      <c r="W105" s="31"/>
      <c r="X105" s="31"/>
      <c r="Y105" s="31"/>
      <c r="Z105" s="31"/>
      <c r="AA105" s="31"/>
      <c r="AB105" s="31"/>
      <c r="AC105" s="31"/>
      <c r="AD105" s="31"/>
      <c r="AE105" s="31"/>
      <c r="AF105" s="31"/>
      <c r="AG105" s="31"/>
      <c r="AH105" s="31"/>
      <c r="AI105" s="56"/>
    </row>
    <row r="106" spans="7:35" x14ac:dyDescent="0.25">
      <c r="M106" s="31"/>
      <c r="N106" s="32"/>
      <c r="O106" s="31"/>
      <c r="P106" s="18"/>
      <c r="Q106" s="31"/>
      <c r="R106" s="31"/>
      <c r="S106" s="31"/>
      <c r="T106" s="31"/>
      <c r="U106" s="31"/>
      <c r="V106" s="31"/>
      <c r="W106" s="31"/>
      <c r="X106" s="31"/>
      <c r="Y106" s="31"/>
      <c r="Z106" s="31"/>
      <c r="AA106" s="31"/>
      <c r="AB106" s="31"/>
      <c r="AC106" s="31"/>
      <c r="AD106" s="31"/>
      <c r="AE106" s="31"/>
      <c r="AF106" s="31"/>
      <c r="AG106" s="31"/>
      <c r="AH106" s="31"/>
      <c r="AI106" s="56"/>
    </row>
    <row r="107" spans="7:35" x14ac:dyDescent="0.25">
      <c r="M107" s="31"/>
      <c r="N107" s="31"/>
      <c r="O107" s="31"/>
      <c r="P107" s="18"/>
      <c r="Q107" s="31"/>
      <c r="R107" s="31"/>
      <c r="S107" s="31"/>
      <c r="T107" s="31"/>
      <c r="U107" s="31"/>
      <c r="V107" s="31"/>
      <c r="W107" s="31"/>
      <c r="X107" s="31"/>
      <c r="Y107" s="31"/>
      <c r="Z107" s="31"/>
      <c r="AA107" s="31"/>
      <c r="AB107" s="31"/>
      <c r="AC107" s="31"/>
      <c r="AD107" s="31"/>
      <c r="AE107" s="31"/>
      <c r="AF107" s="31"/>
      <c r="AG107" s="31"/>
      <c r="AH107" s="31"/>
      <c r="AI107" s="56"/>
    </row>
    <row r="108" spans="7:35" x14ac:dyDescent="0.25">
      <c r="M108" s="31"/>
      <c r="N108" s="31"/>
      <c r="O108" s="31"/>
      <c r="P108" s="18"/>
      <c r="Q108" s="31"/>
      <c r="R108" s="31"/>
      <c r="S108" s="31"/>
      <c r="T108" s="31"/>
      <c r="U108" s="31"/>
      <c r="V108" s="31"/>
      <c r="W108" s="31"/>
      <c r="X108" s="31"/>
      <c r="Y108" s="31"/>
      <c r="Z108" s="31"/>
      <c r="AA108" s="31"/>
      <c r="AB108" s="31"/>
      <c r="AC108" s="31"/>
      <c r="AD108" s="31"/>
      <c r="AE108" s="31"/>
      <c r="AF108" s="31"/>
      <c r="AG108" s="31"/>
      <c r="AH108" s="31"/>
      <c r="AI108" s="56"/>
    </row>
    <row r="109" spans="7:35" x14ac:dyDescent="0.25">
      <c r="M109" s="31"/>
      <c r="N109" s="31"/>
      <c r="O109" s="31"/>
      <c r="P109" s="18"/>
      <c r="Q109" s="31"/>
      <c r="R109" s="31"/>
      <c r="S109" s="31"/>
      <c r="T109" s="31"/>
      <c r="U109" s="31"/>
      <c r="V109" s="31"/>
      <c r="W109" s="31"/>
      <c r="X109" s="31"/>
      <c r="Y109" s="31"/>
      <c r="Z109" s="31"/>
      <c r="AA109" s="31"/>
      <c r="AB109" s="31"/>
      <c r="AC109" s="31"/>
      <c r="AD109" s="31"/>
      <c r="AE109" s="31"/>
      <c r="AF109" s="31"/>
      <c r="AG109" s="31"/>
      <c r="AH109" s="31"/>
      <c r="AI109" s="56"/>
    </row>
    <row r="110" spans="7:35" x14ac:dyDescent="0.25">
      <c r="M110" s="31"/>
      <c r="N110" s="31"/>
      <c r="O110" s="31"/>
      <c r="P110" s="18"/>
      <c r="Q110" s="31"/>
      <c r="R110" s="31"/>
      <c r="S110" s="31"/>
      <c r="T110" s="31"/>
      <c r="U110" s="31"/>
      <c r="V110" s="31"/>
      <c r="W110" s="31"/>
      <c r="X110" s="31"/>
      <c r="Y110" s="31"/>
      <c r="Z110" s="31"/>
      <c r="AA110" s="31"/>
      <c r="AB110" s="31"/>
      <c r="AC110" s="31"/>
      <c r="AD110" s="31"/>
      <c r="AE110" s="31"/>
      <c r="AF110" s="31"/>
      <c r="AG110" s="31"/>
      <c r="AH110" s="31"/>
      <c r="AI110" s="56"/>
    </row>
    <row r="111" spans="7:35" x14ac:dyDescent="0.25">
      <c r="M111" s="31"/>
      <c r="N111" s="31"/>
      <c r="O111" s="31"/>
      <c r="P111" s="18"/>
      <c r="Q111" s="31"/>
      <c r="R111" s="31"/>
      <c r="S111" s="31"/>
      <c r="T111" s="31"/>
      <c r="U111" s="31"/>
      <c r="V111" s="31"/>
      <c r="W111" s="31"/>
      <c r="X111" s="31"/>
      <c r="Y111" s="31"/>
      <c r="Z111" s="31"/>
      <c r="AA111" s="31"/>
      <c r="AB111" s="31"/>
      <c r="AC111" s="31"/>
      <c r="AD111" s="31"/>
      <c r="AE111" s="31"/>
      <c r="AF111" s="31"/>
      <c r="AG111" s="31"/>
      <c r="AH111" s="31"/>
      <c r="AI111" s="56"/>
    </row>
    <row r="112" spans="7:35" x14ac:dyDescent="0.25">
      <c r="M112" s="31"/>
      <c r="N112" s="31"/>
      <c r="O112" s="31"/>
      <c r="P112" s="18"/>
      <c r="Q112" s="31"/>
      <c r="R112" s="31"/>
      <c r="S112" s="31"/>
      <c r="T112" s="31"/>
      <c r="U112" s="31"/>
      <c r="V112" s="31"/>
      <c r="W112" s="31"/>
      <c r="X112" s="31"/>
      <c r="Y112" s="31"/>
      <c r="Z112" s="31"/>
      <c r="AA112" s="31"/>
      <c r="AB112" s="31"/>
      <c r="AC112" s="31"/>
      <c r="AD112" s="31"/>
      <c r="AE112" s="31"/>
      <c r="AF112" s="31"/>
      <c r="AG112" s="31"/>
      <c r="AH112" s="31"/>
      <c r="AI112" s="56"/>
    </row>
    <row r="113" spans="13:35" x14ac:dyDescent="0.25">
      <c r="M113" s="31"/>
      <c r="N113" s="31"/>
      <c r="O113" s="31"/>
      <c r="P113" s="18"/>
      <c r="Q113" s="31"/>
      <c r="R113" s="31"/>
      <c r="S113" s="31"/>
      <c r="T113" s="31"/>
      <c r="U113" s="31"/>
      <c r="V113" s="31"/>
      <c r="W113" s="31"/>
      <c r="X113" s="31"/>
      <c r="Y113" s="31"/>
      <c r="Z113" s="31"/>
      <c r="AA113" s="31"/>
      <c r="AB113" s="31"/>
      <c r="AC113" s="31"/>
      <c r="AD113" s="31"/>
      <c r="AE113" s="31"/>
      <c r="AF113" s="31"/>
      <c r="AG113" s="31"/>
      <c r="AH113" s="31"/>
      <c r="AI113" s="56"/>
    </row>
    <row r="114" spans="13:35" x14ac:dyDescent="0.25">
      <c r="M114" s="31"/>
      <c r="N114" s="31"/>
      <c r="O114" s="31"/>
      <c r="P114" s="18"/>
      <c r="Q114" s="31"/>
      <c r="R114" s="31"/>
      <c r="S114" s="31"/>
      <c r="T114" s="31"/>
      <c r="U114" s="31"/>
      <c r="V114" s="31"/>
      <c r="W114" s="31"/>
      <c r="X114" s="31"/>
      <c r="Y114" s="31"/>
      <c r="Z114" s="31"/>
      <c r="AA114" s="31"/>
      <c r="AB114" s="31"/>
      <c r="AC114" s="31"/>
      <c r="AD114" s="31"/>
      <c r="AE114" s="31"/>
      <c r="AF114" s="31"/>
      <c r="AG114" s="31"/>
      <c r="AH114" s="31"/>
      <c r="AI114" s="56"/>
    </row>
    <row r="115" spans="13:35" x14ac:dyDescent="0.25">
      <c r="M115" s="31"/>
      <c r="N115" s="31"/>
      <c r="O115" s="31"/>
      <c r="P115" s="18"/>
      <c r="Q115" s="31"/>
      <c r="R115" s="31"/>
      <c r="S115" s="31"/>
      <c r="T115" s="31"/>
      <c r="U115" s="31"/>
      <c r="V115" s="31"/>
      <c r="W115" s="31"/>
      <c r="X115" s="31"/>
      <c r="Y115" s="31"/>
      <c r="Z115" s="31"/>
      <c r="AA115" s="31"/>
      <c r="AB115" s="31"/>
      <c r="AC115" s="31"/>
      <c r="AD115" s="31"/>
      <c r="AE115" s="31"/>
      <c r="AF115" s="31"/>
      <c r="AG115" s="31"/>
      <c r="AH115" s="31"/>
      <c r="AI115" s="56"/>
    </row>
    <row r="116" spans="13:35" x14ac:dyDescent="0.25">
      <c r="M116" s="31"/>
      <c r="N116" s="31"/>
      <c r="O116" s="31"/>
      <c r="P116" s="18"/>
      <c r="Q116" s="31"/>
      <c r="R116" s="31"/>
      <c r="S116" s="31"/>
      <c r="T116" s="31"/>
      <c r="U116" s="31"/>
      <c r="V116" s="31"/>
      <c r="W116" s="31"/>
      <c r="X116" s="31"/>
      <c r="Y116" s="31"/>
      <c r="Z116" s="31"/>
      <c r="AA116" s="31"/>
      <c r="AB116" s="31"/>
      <c r="AC116" s="31"/>
      <c r="AD116" s="31"/>
      <c r="AE116" s="31"/>
      <c r="AF116" s="31"/>
      <c r="AG116" s="31"/>
      <c r="AH116" s="31"/>
      <c r="AI116" s="56"/>
    </row>
    <row r="117" spans="13:35" x14ac:dyDescent="0.25">
      <c r="M117" s="31"/>
      <c r="N117" s="31"/>
      <c r="O117" s="31"/>
      <c r="P117" s="18"/>
      <c r="Q117" s="31"/>
      <c r="R117" s="31"/>
      <c r="S117" s="31"/>
      <c r="T117" s="31"/>
      <c r="U117" s="31"/>
      <c r="V117" s="31"/>
      <c r="W117" s="31"/>
      <c r="X117" s="31"/>
      <c r="Y117" s="31"/>
      <c r="Z117" s="31"/>
      <c r="AA117" s="31"/>
      <c r="AB117" s="31"/>
      <c r="AC117" s="31"/>
      <c r="AD117" s="31"/>
      <c r="AE117" s="31"/>
      <c r="AF117" s="31"/>
      <c r="AG117" s="31"/>
      <c r="AH117" s="31"/>
      <c r="AI117" s="56"/>
    </row>
    <row r="118" spans="13:35" x14ac:dyDescent="0.25">
      <c r="M118" s="31"/>
      <c r="N118" s="31"/>
      <c r="O118" s="31"/>
      <c r="P118" s="18"/>
      <c r="Q118" s="31"/>
      <c r="R118" s="31"/>
      <c r="S118" s="31"/>
      <c r="T118" s="31"/>
      <c r="U118" s="31"/>
      <c r="V118" s="31"/>
      <c r="W118" s="31"/>
      <c r="X118" s="31"/>
      <c r="Y118" s="31"/>
      <c r="Z118" s="31"/>
      <c r="AA118" s="31"/>
      <c r="AB118" s="31"/>
      <c r="AC118" s="31"/>
      <c r="AD118" s="31"/>
      <c r="AE118" s="31"/>
      <c r="AF118" s="31"/>
      <c r="AG118" s="31"/>
      <c r="AH118" s="31"/>
      <c r="AI118" s="56"/>
    </row>
    <row r="119" spans="13:35" x14ac:dyDescent="0.25">
      <c r="M119" s="31"/>
      <c r="N119" s="31"/>
      <c r="O119" s="31"/>
      <c r="P119" s="18"/>
      <c r="Q119" s="31"/>
      <c r="R119" s="31"/>
      <c r="S119" s="31"/>
      <c r="T119" s="31"/>
      <c r="U119" s="31"/>
      <c r="V119" s="31"/>
      <c r="W119" s="31"/>
      <c r="X119" s="31"/>
      <c r="Y119" s="31"/>
      <c r="Z119" s="31"/>
      <c r="AA119" s="31"/>
      <c r="AB119" s="31"/>
      <c r="AC119" s="31"/>
      <c r="AD119" s="31"/>
      <c r="AE119" s="31"/>
      <c r="AF119" s="31"/>
      <c r="AG119" s="31"/>
      <c r="AH119" s="31"/>
      <c r="AI119" s="56"/>
    </row>
    <row r="120" spans="13:35" x14ac:dyDescent="0.25">
      <c r="M120" s="31"/>
      <c r="N120" s="31"/>
      <c r="O120" s="31"/>
      <c r="P120" s="18"/>
      <c r="Q120" s="31"/>
      <c r="R120" s="31"/>
      <c r="S120" s="31"/>
      <c r="T120" s="31"/>
      <c r="U120" s="31"/>
      <c r="V120" s="31"/>
      <c r="W120" s="31"/>
      <c r="X120" s="31"/>
      <c r="Y120" s="31"/>
      <c r="Z120" s="31"/>
      <c r="AA120" s="31"/>
      <c r="AB120" s="31"/>
      <c r="AC120" s="31"/>
      <c r="AD120" s="31"/>
      <c r="AE120" s="31"/>
      <c r="AF120" s="31"/>
      <c r="AG120" s="31"/>
      <c r="AH120" s="31"/>
      <c r="AI120" s="56"/>
    </row>
    <row r="121" spans="13:35" x14ac:dyDescent="0.25">
      <c r="M121" s="31"/>
      <c r="N121" s="31"/>
      <c r="O121" s="31"/>
      <c r="P121" s="18"/>
      <c r="Q121" s="31"/>
      <c r="R121" s="31"/>
      <c r="S121" s="31"/>
      <c r="T121" s="31"/>
      <c r="U121" s="31"/>
      <c r="V121" s="31"/>
      <c r="W121" s="31"/>
      <c r="X121" s="31"/>
      <c r="Y121" s="31"/>
      <c r="Z121" s="31"/>
      <c r="AA121" s="31"/>
      <c r="AB121" s="31"/>
      <c r="AC121" s="31"/>
      <c r="AD121" s="31"/>
      <c r="AE121" s="31"/>
      <c r="AF121" s="31"/>
      <c r="AG121" s="31"/>
      <c r="AH121" s="31"/>
      <c r="AI121" s="56"/>
    </row>
  </sheetData>
  <mergeCells count="33">
    <mergeCell ref="AC4:AE4"/>
    <mergeCell ref="J3:J5"/>
    <mergeCell ref="L3:L5"/>
    <mergeCell ref="K3:K5"/>
    <mergeCell ref="C6:E6"/>
    <mergeCell ref="G3:G5"/>
    <mergeCell ref="H3:H5"/>
    <mergeCell ref="Q4:S4"/>
    <mergeCell ref="Q3:S3"/>
    <mergeCell ref="T4:V4"/>
    <mergeCell ref="T3:V3"/>
    <mergeCell ref="M3:O3"/>
    <mergeCell ref="G2:L2"/>
    <mergeCell ref="C8:E8"/>
    <mergeCell ref="C10:E10"/>
    <mergeCell ref="C9:E9"/>
    <mergeCell ref="C7:E7"/>
    <mergeCell ref="AI3:AI5"/>
    <mergeCell ref="Q2:AH2"/>
    <mergeCell ref="B4:E4"/>
    <mergeCell ref="I3:I5"/>
    <mergeCell ref="C5:E5"/>
    <mergeCell ref="M2:O2"/>
    <mergeCell ref="AF3:AH3"/>
    <mergeCell ref="AF4:AH4"/>
    <mergeCell ref="W4:Y4"/>
    <mergeCell ref="W3:Y3"/>
    <mergeCell ref="Z4:AB4"/>
    <mergeCell ref="AC3:AE3"/>
    <mergeCell ref="Z3:AB3"/>
    <mergeCell ref="M4:M5"/>
    <mergeCell ref="N4:N5"/>
    <mergeCell ref="O4:O5"/>
  </mergeCell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B5"/>
  <sheetViews>
    <sheetView workbookViewId="0">
      <selection activeCell="E9" sqref="E9"/>
    </sheetView>
  </sheetViews>
  <sheetFormatPr defaultRowHeight="15" x14ac:dyDescent="0.25"/>
  <cols>
    <col min="1" max="1" width="16.140625" customWidth="1"/>
  </cols>
  <sheetData>
    <row r="1" spans="1:2" ht="36" customHeight="1" x14ac:dyDescent="0.25">
      <c r="A1" s="13" t="s">
        <v>38</v>
      </c>
    </row>
    <row r="2" spans="1:2" ht="30" customHeight="1" x14ac:dyDescent="0.25">
      <c r="A2" s="14" t="s">
        <v>37</v>
      </c>
    </row>
    <row r="3" spans="1:2" x14ac:dyDescent="0.25">
      <c r="A3" s="88" t="s">
        <v>52</v>
      </c>
      <c r="B3" s="2" t="s">
        <v>11</v>
      </c>
    </row>
    <row r="4" spans="1:2" x14ac:dyDescent="0.25">
      <c r="A4" s="88"/>
      <c r="B4" s="2" t="s">
        <v>17</v>
      </c>
    </row>
    <row r="5" spans="1:2" x14ac:dyDescent="0.25">
      <c r="A5" s="88"/>
      <c r="B5" s="2"/>
    </row>
  </sheetData>
  <mergeCells count="1">
    <mergeCell ref="A3:A5"/>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FD83D971FAD04DB2639AA82678211A" ma:contentTypeVersion="12" ma:contentTypeDescription="Create a new document." ma:contentTypeScope="" ma:versionID="112d8f3af45c7d259ed15cdb490bda12">
  <xsd:schema xmlns:xsd="http://www.w3.org/2001/XMLSchema" xmlns:xs="http://www.w3.org/2001/XMLSchema" xmlns:p="http://schemas.microsoft.com/office/2006/metadata/properties" xmlns:ns2="1bf58d84-5e20-4a41-aa73-0a6f7670ae44" xmlns:ns3="ed53b97b-cfb5-43fb-98c8-420dca68bc0c" targetNamespace="http://schemas.microsoft.com/office/2006/metadata/properties" ma:root="true" ma:fieldsID="0699d431f9507995258f7895c3915108" ns2:_="" ns3:_="">
    <xsd:import namespace="1bf58d84-5e20-4a41-aa73-0a6f7670ae44"/>
    <xsd:import namespace="ed53b97b-cfb5-43fb-98c8-420dca68b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58d84-5e20-4a41-aa73-0a6f7670ae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53b97b-cfb5-43fb-98c8-420dca68bc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Excel Document" ma:contentTypeID="0x010100DF7DE8659D2E4069B707ECFA3CD7A860004987512E9FE349AFA67A1F0731471B7100589536F2864F654AB148ACECF8A899E3" ma:contentTypeVersion="16" ma:contentTypeDescription="Content type for Excel Document Template" ma:contentTypeScope="" ma:versionID="757944d345a977cb803bf70adbdfa1b9">
  <xsd:schema xmlns:xsd="http://www.w3.org/2001/XMLSchema" xmlns:xs="http://www.w3.org/2001/XMLSchema" xmlns:p="http://schemas.microsoft.com/office/2006/metadata/properties" xmlns:ns2="9296ecc2-9055-460b-8dd3-0047ac9aef88" xmlns:ns3="303a05ef-d34f-4add-a1fc-52432481eae4" xmlns:ns5="4a38c107-bf70-48fc-87b0-ae101d14c970" xmlns:ns6="673e40f0-d319-4f83-be0c-863b71760fff" targetNamespace="http://schemas.microsoft.com/office/2006/metadata/properties" ma:root="true" ma:fieldsID="31815041fdfd7bd875362d94044cb9ad" ns2:_="" ns3:_="" ns5:_="" ns6:_="">
    <xsd:import namespace="9296ecc2-9055-460b-8dd3-0047ac9aef88"/>
    <xsd:import namespace="303a05ef-d34f-4add-a1fc-52432481eae4"/>
    <xsd:import namespace="4a38c107-bf70-48fc-87b0-ae101d14c970"/>
    <xsd:import namespace="673e40f0-d319-4f83-be0c-863b71760fff"/>
    <xsd:element name="properties">
      <xsd:complexType>
        <xsd:sequence>
          <xsd:element name="documentManagement">
            <xsd:complexType>
              <xsd:all>
                <xsd:element ref="ns2:GHDSubject" minOccurs="0"/>
                <xsd:element ref="ns3:DocumentOwner" minOccurs="0"/>
                <xsd:element ref="ns5:ClassificationTaxHTField0" minOccurs="0"/>
                <xsd:element ref="ns2:TaxCatchAll" minOccurs="0"/>
                <xsd:element ref="ns2:TaxCatchAllLabel" minOccurs="0"/>
                <xsd:element ref="ns6:_dlc_DocId" minOccurs="0"/>
                <xsd:element ref="ns6:_dlc_DocIdUrl" minOccurs="0"/>
                <xsd:element ref="ns6:_dlc_DocIdPersistId" minOccurs="0"/>
                <xsd:element ref="ns2:eeefd3be6a36476385d623acbb867e46" minOccurs="0"/>
                <xsd:element ref="ns2:d7a5ead6646d439bb5b447b5d360cfb4" minOccurs="0"/>
                <xsd:element ref="ns2:n743f9bd230448ed8ee35c7d00ab766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6ecc2-9055-460b-8dd3-0047ac9aef88" elementFormDefault="qualified">
    <xsd:import namespace="http://schemas.microsoft.com/office/2006/documentManagement/types"/>
    <xsd:import namespace="http://schemas.microsoft.com/office/infopath/2007/PartnerControls"/>
    <xsd:element name="GHDSubject" ma:index="2" nillable="true" ma:displayName="GHD Subject" ma:internalName="GHDSubject">
      <xsd:simpleType>
        <xsd:restriction base="dms:Text"/>
      </xsd:simpleType>
    </xsd:element>
    <xsd:element name="TaxCatchAll" ma:index="10" nillable="true" ma:displayName="Taxonomy Catch All Column" ma:hidden="true" ma:list="{3c6ff21c-aa26-47b4-bc26-19054141da2f}" ma:internalName="TaxCatchAll" ma:showField="CatchAllData" ma:web="303a05ef-d34f-4add-a1fc-52432481eae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3c6ff21c-aa26-47b4-bc26-19054141da2f}" ma:internalName="TaxCatchAllLabel" ma:readOnly="true" ma:showField="CatchAllDataLabel" ma:web="303a05ef-d34f-4add-a1fc-52432481eae4">
      <xsd:complexType>
        <xsd:complexContent>
          <xsd:extension base="dms:MultiChoiceLookup">
            <xsd:sequence>
              <xsd:element name="Value" type="dms:Lookup" maxOccurs="unbounded" minOccurs="0" nillable="true"/>
            </xsd:sequence>
          </xsd:extension>
        </xsd:complexContent>
      </xsd:complexType>
    </xsd:element>
    <xsd:element name="eeefd3be6a36476385d623acbb867e46" ma:index="18" nillable="true" ma:taxonomy="true" ma:internalName="eeefd3be6a36476385d623acbb867e46" ma:taxonomyFieldName="GHDRegion" ma:displayName="Region" ma:default="21;#Asia Pacific|fe2015cb-5917-40ab-b281-f783deb1b24a" ma:fieldId="{eeefd3be-6a36-4763-85d6-23acbb867e46}" ma:taxonomyMulti="true" ma:sspId="26ec612e-17fb-4297-b945-3df39e90383c" ma:termSetId="9e92e0d0-09f3-4db8-b409-0c363e29e4d7" ma:anchorId="97ae399a-aaf0-4db8-bb01-e1c6e11e51d5" ma:open="false" ma:isKeyword="false">
      <xsd:complexType>
        <xsd:sequence>
          <xsd:element ref="pc:Terms" minOccurs="0" maxOccurs="1"/>
        </xsd:sequence>
      </xsd:complexType>
    </xsd:element>
    <xsd:element name="d7a5ead6646d439bb5b447b5d360cfb4" ma:index="20" nillable="true" ma:taxonomy="true" ma:internalName="d7a5ead6646d439bb5b447b5d360cfb4" ma:taxonomyFieldName="GHDOperatingCentre" ma:displayName="Operating Centre" ma:default="" ma:fieldId="{d7a5ead6-646d-439b-b5b4-47b5d360cfb4}" ma:taxonomyMulti="true" ma:sspId="26ec612e-17fb-4297-b945-3df39e90383c" ma:termSetId="9e92e0d0-09f3-4db8-b409-0c363e29e4d7" ma:anchorId="4456b394-13fb-4a91-ba48-4ed356ada668" ma:open="false" ma:isKeyword="false">
      <xsd:complexType>
        <xsd:sequence>
          <xsd:element ref="pc:Terms" minOccurs="0" maxOccurs="1"/>
        </xsd:sequence>
      </xsd:complexType>
    </xsd:element>
    <xsd:element name="n743f9bd230448ed8ee35c7d00ab7660" ma:index="22" nillable="true" ma:taxonomy="true" ma:internalName="n743f9bd230448ed8ee35c7d00ab7660" ma:taxonomyFieldName="GHDCountry" ma:displayName="Country" ma:fieldId="{7743f9bd-2304-48ed-8ee3-5c7d00ab7660}" ma:taxonomyMulti="true" ma:sspId="26ec612e-17fb-4297-b945-3df39e90383c" ma:termSetId="9e92e0d0-09f3-4db8-b409-0c363e29e4d7" ma:anchorId="9461eca6-4d93-4db2-a545-5c9fef9aabc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3a05ef-d34f-4add-a1fc-52432481eae4" elementFormDefault="qualified">
    <xsd:import namespace="http://schemas.microsoft.com/office/2006/documentManagement/types"/>
    <xsd:import namespace="http://schemas.microsoft.com/office/infopath/2007/PartnerControls"/>
    <xsd:element name="DocumentOwner" ma:index="4" nillable="true" ma:displayName="Document Owner" ma:SearchPeopleOnly="false"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38c107-bf70-48fc-87b0-ae101d14c970" elementFormDefault="qualified">
    <xsd:import namespace="http://schemas.microsoft.com/office/2006/documentManagement/types"/>
    <xsd:import namespace="http://schemas.microsoft.com/office/infopath/2007/PartnerControls"/>
    <xsd:element name="ClassificationTaxHTField0" ma:index="9" ma:taxonomy="true" ma:internalName="ClassificationTaxHTField0" ma:taxonomyFieldName="Classification" ma:displayName="Classification" ma:default="2;#Unclassified|5bcd1335-87be-43aa-9aa8-adc620b22826" ma:fieldId="{e6974c13-3175-4534-96f9-936f9a03a5a6}" ma:sspId="26ec612e-17fb-4297-b945-3df39e90383c" ma:termSetId="9e92e0d0-09f3-4db8-b409-0c363e29e4d7" ma:anchorId="3fbf9ba4-dfe3-43b5-9ed4-4014acdc3b99"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3e40f0-d319-4f83-be0c-863b71760fff"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5" ma:displayName="Author"/>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CCF0FDA-3018-42FC-BC54-7BE085C1CC78}"/>
</file>

<file path=customXml/itemProps2.xml><?xml version="1.0" encoding="utf-8"?>
<ds:datastoreItem xmlns:ds="http://schemas.openxmlformats.org/officeDocument/2006/customXml" ds:itemID="{26366AB7-C69B-4153-B715-20F178413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6ecc2-9055-460b-8dd3-0047ac9aef88"/>
    <ds:schemaRef ds:uri="303a05ef-d34f-4add-a1fc-52432481eae4"/>
    <ds:schemaRef ds:uri="4a38c107-bf70-48fc-87b0-ae101d14c970"/>
    <ds:schemaRef ds:uri="673e40f0-d319-4f83-be0c-863b71760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400441-F9E7-46AB-94F8-796788893336}">
  <ds:schemaRefs>
    <ds:schemaRef ds:uri="http://schemas.microsoft.com/office/2006/metadata/properties"/>
    <ds:schemaRef ds:uri="9296ecc2-9055-460b-8dd3-0047ac9aef88"/>
    <ds:schemaRef ds:uri="http://purl.org/dc/terms/"/>
    <ds:schemaRef ds:uri="303a05ef-d34f-4add-a1fc-52432481eae4"/>
    <ds:schemaRef ds:uri="http://www.w3.org/XML/1998/namespace"/>
    <ds:schemaRef ds:uri="4a38c107-bf70-48fc-87b0-ae101d14c970"/>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673e40f0-d319-4f83-be0c-863b71760fff"/>
    <ds:schemaRef ds:uri="http://purl.org/dc/dcmitype/"/>
  </ds:schemaRefs>
</ds:datastoreItem>
</file>

<file path=customXml/itemProps4.xml><?xml version="1.0" encoding="utf-8"?>
<ds:datastoreItem xmlns:ds="http://schemas.openxmlformats.org/officeDocument/2006/customXml" ds:itemID="{CF9F0A8D-AAA1-4123-9C63-3230AD5F78E0}">
  <ds:schemaRefs>
    <ds:schemaRef ds:uri="http://schemas.microsoft.com/sharepoint/v3/contenttype/forms"/>
  </ds:schemaRefs>
</ds:datastoreItem>
</file>

<file path=customXml/itemProps5.xml><?xml version="1.0" encoding="utf-8"?>
<ds:datastoreItem xmlns:ds="http://schemas.openxmlformats.org/officeDocument/2006/customXml" ds:itemID="{B132306B-9E88-4B60-887A-21A42F1C4D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Questionaire</vt:lpstr>
      <vt:lpstr>Questions and scores</vt:lpstr>
      <vt:lpstr>Support</vt:lpstr>
      <vt:lpstr>GS</vt:lpstr>
      <vt:lpstr>LPS</vt:lpstr>
      <vt:lpstr>PS</vt:lpstr>
      <vt:lpstr>VS</vt:lpstr>
    </vt:vector>
  </TitlesOfParts>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Cristian.Jara@ghd.com</dc:creator>
  <cp:lastModifiedBy>Noel Roberts</cp:lastModifiedBy>
  <dcterms:created xsi:type="dcterms:W3CDTF">2018-10-11T22:08:21Z</dcterms:created>
  <dcterms:modified xsi:type="dcterms:W3CDTF">2020-01-23T22:57:43Z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iscipline">
    <vt:lpwstr/>
  </property>
  <property fmtid="{D5CDD505-2E9C-101B-9397-08002B2CF9AE}" pid="4" name="GHDRegion">
    <vt:lpwstr>21;#Asia Pacific|fe2015cb-5917-40ab-b281-f783deb1b24a</vt:lpwstr>
  </property>
  <property fmtid="{D5CDD505-2E9C-101B-9397-08002B2CF9AE}" pid="5" name="ProjectDocumentCategory">
    <vt:lpwstr>3;#(Not Categorised)|f4f9c753-b57a-44c0-a441-0f219a3b091b</vt:lpwstr>
  </property>
  <property fmtid="{D5CDD505-2E9C-101B-9397-08002B2CF9AE}" pid="6" name="ContentTypeId">
    <vt:lpwstr>0x01010035FD83D971FAD04DB2639AA82678211A</vt:lpwstr>
  </property>
  <property fmtid="{D5CDD505-2E9C-101B-9397-08002B2CF9AE}" pid="7" name="TaxKeywordTaxHTField">
    <vt:lpwstr/>
  </property>
  <property fmtid="{D5CDD505-2E9C-101B-9397-08002B2CF9AE}" pid="8" name="GHDOperatingCentre">
    <vt:lpwstr/>
  </property>
  <property fmtid="{D5CDD505-2E9C-101B-9397-08002B2CF9AE}" pid="9" name="_dlc_DocIdItemGuid">
    <vt:lpwstr>402117f4-a898-449f-b7c0-6d3f1437d3cf</vt:lpwstr>
  </property>
  <property fmtid="{D5CDD505-2E9C-101B-9397-08002B2CF9AE}" pid="10" name="ProjectDocumentType">
    <vt:lpwstr/>
  </property>
  <property fmtid="{D5CDD505-2E9C-101B-9397-08002B2CF9AE}" pid="11" name="Classification">
    <vt:lpwstr>2;#Unclassified|5bcd1335-87be-43aa-9aa8-adc620b22826</vt:lpwstr>
  </property>
  <property fmtid="{D5CDD505-2E9C-101B-9397-08002B2CF9AE}" pid="12" name="GHDCountry">
    <vt:lpwstr/>
  </property>
  <property fmtid="{D5CDD505-2E9C-101B-9397-08002B2CF9AE}" pid="13" name="h9704376d0ab4eb48dff7e251731697a">
    <vt:lpwstr/>
  </property>
  <property fmtid="{D5CDD505-2E9C-101B-9397-08002B2CF9AE}" pid="14" name="i5f76bcc95a14408aed4d30294406ec3">
    <vt:lpwstr>(Not Categorised)|f4f9c753-b57a-44c0-a441-0f219a3b091b</vt:lpwstr>
  </property>
  <property fmtid="{D5CDD505-2E9C-101B-9397-08002B2CF9AE}" pid="15" name="g8c9d2b7dbf2406cbe914bbb0d5c5944">
    <vt:lpwstr/>
  </property>
</Properties>
</file>